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2120" windowHeight="10150" tabRatio="251" activeTab="0"/>
  </bookViews>
  <sheets>
    <sheet name="Data" sheetId="1" r:id="rId1"/>
  </sheets>
  <definedNames/>
  <calcPr fullCalcOnLoad="1"/>
</workbook>
</file>

<file path=xl/sharedStrings.xml><?xml version="1.0" encoding="utf-8"?>
<sst xmlns="http://schemas.openxmlformats.org/spreadsheetml/2006/main" count="64" uniqueCount="36">
  <si>
    <t>Calculated by Just Facts</t>
  </si>
  <si>
    <t>1. All drug overdose deaths happen at the end of the year.</t>
  </si>
  <si>
    <t>2. Drug overdose deaths consistent every year.</t>
  </si>
  <si>
    <t>Dataset: “Provisional Drug Overdose Death Counts.” U.S. Centers for Disease Control and Prevention, National Center for Health Statistics. Accessed November 21, 2023 at https://www.cdc.gov/nchs/nvss/vsrr/drug-overdose-data.htm</t>
  </si>
  <si>
    <t>“12 Month-Ending Provisional Counts of Drug Overdose Deaths … June 2023 … Predicted Value [=] 111,877”</t>
  </si>
  <si>
    <t>Webpage: “U.S. and World Population Clock.” U.S. Census Bureau, November 21, 2023. https://www.census.gov/popclock/</t>
  </si>
  <si>
    <t>“The United States population on June 30, 2023 was: 334,989,125”</t>
  </si>
  <si>
    <t>Report: “Drug Overdose Deaths in the United States, 2001–2021.” By Merianne Rose Spencer, Arialdi M. Miniño, and Margaret Warner. U.S. Centers for Disease Control and Prevention, National Center for Health Statistics, December 2022. https://www.cdc.gov/nchs/data/databriefs/db457.pdf</t>
  </si>
  <si>
    <t>Annual Drug Overdose Death Rate</t>
  </si>
  <si>
    <t xml:space="preserve">All </t>
  </si>
  <si>
    <t>Accidental</t>
  </si>
  <si>
    <t>Illict</t>
  </si>
  <si>
    <t>Male</t>
  </si>
  <si>
    <t>Female</t>
  </si>
  <si>
    <t>Probability of Not Dying of a Drug Overdose</t>
  </si>
  <si>
    <t>N/A</t>
  </si>
  <si>
    <t>Probability</t>
  </si>
  <si>
    <t>Odds (1 in  …)</t>
  </si>
  <si>
    <t>Lifetime Likelihood of Dying of a Drug Overdose</t>
  </si>
  <si>
    <t>Year</t>
  </si>
  <si>
    <t>Ages</t>
  </si>
  <si>
    <t>Measure</t>
  </si>
  <si>
    <t>Page 1: “In 2021, 106,699 drug overdose deaths occurred, resulting in an age-adjusted rate of 32.4 per 100,000 standard population in the United States.”</t>
  </si>
  <si>
    <t>Page 6: “From 2020 through 2021, the rate for males increased from 39.5 to 45.1, and the rate for females increased from 17.1 to 19.6.”</t>
  </si>
  <si>
    <t>Page 6: “Of the drug overdose deaths in 2021, 92.1% were unintentional, 4.1% were suicides, 3.6% were of undetermined intent, and less than 1.0% were homicides.”</t>
  </si>
  <si>
    <t>Report: “Characteristics of Drug Overdose Deaths Involving Opioids and Stimulants — 24 States and the District of Columbia, January–June 2019.” By Julie O’Donnell and others. U.S. Centers for Disease Control and Prevention, September 4, 2020. https://www.cdc.gov/mmwr/volumes/69/wr/mm6935a1.htm</t>
  </si>
  <si>
    <t>Suicidal</t>
  </si>
  <si>
    <t>Prescription</t>
  </si>
  <si>
    <t>Page 1195: “Illicitly manufactured fentanyls (IMFs), heroin, cocaine, or methamphetamine (alone or in combination) were involved in 83.8% of overdose deaths during January–June 2019….”</t>
  </si>
  <si>
    <t xml:space="preserve">Page 1192: “Drug Type Involved in Drug Overdose Deaths … % … All drug overdose deaths … Prescription opioids [=] 20.5 …. Prescription stimulants [=] 2.0” </t>
  </si>
  <si>
    <t>NOTE:</t>
  </si>
  <si>
    <t>ASSUMPTIONS:</t>
  </si>
  <si>
    <t>Report: “Provisional Life Expectancy Estimates for 2021.” By Elizabeth Arias and others. U.S. Centers for Disease Control and Prevention, National Center for Health Statistics, November 2023. https://www.cdc.gov/nchs/data/vsrr/vsrr031.pdf</t>
  </si>
  <si>
    <t>Page 1: “In 2022, life expectancy at birth was 77.5 years, increasing by 1.1 years from 76.4 in 2021.”</t>
  </si>
  <si>
    <t>Page 2: “Life expectancy at birth for males in 2022 was 74.8 years, representing an increase of 1.3 years from 73.5 in 2021. For females, life expectancy increased to 80.2 years, increasing 0.9 year from 79.3 in 2021 (Figure 1).”</t>
  </si>
  <si>
    <t>The methodology above was developed by a licensed actuary, who double checked its accuracy by using a more sophisticated methodology that yielded the same results. These results were then checked by a PhD. mathematician.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</si>
</sst>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0.000"/>
    <numFmt numFmtId="170" formatCode="0.0000"/>
    <numFmt numFmtId="171" formatCode="0.00000"/>
    <numFmt numFmtId="172" formatCode="_(* #,##0.000_);_(* \(#,##0.000\);_(* &quot;-&quot;??_);_(@_)"/>
    <numFmt numFmtId="173" formatCode="_(* #,##0.0000_);_(* \(#,##0.0000\);_(* &quot;-&quot;??_);_(@_)"/>
    <numFmt numFmtId="174" formatCode="_(* #,##0.00000_);_(* \(#,##0.00000\);_(* &quot;-&quot;??_);_(@_)"/>
    <numFmt numFmtId="175" formatCode="_(* #,##0.000000_);_(* \(#,##0.000000\);_(* &quot;-&quot;??_);_(@_)"/>
    <numFmt numFmtId="176" formatCode="0.000000%"/>
    <numFmt numFmtId="177" formatCode="0.0000000%"/>
    <numFmt numFmtId="178" formatCode="0.0000000"/>
    <numFmt numFmtId="179" formatCode="0.000000"/>
    <numFmt numFmtId="180" formatCode="&quot;Yes&quot;;&quot;Yes&quot;;&quot;No&quot;"/>
    <numFmt numFmtId="181" formatCode="&quot;True&quot;;&quot;True&quot;;&quot;False&quot;"/>
    <numFmt numFmtId="182" formatCode="&quot;On&quot;;&quot;On&quot;;&quot;Off&quot;"/>
    <numFmt numFmtId="183" formatCode="[$€-2]\ #,##0.00_);[Red]\([$€-2]\ #,##0.00\)"/>
    <numFmt numFmtId="184" formatCode="0.000000000"/>
    <numFmt numFmtId="185" formatCode="#,##0.0"/>
  </numFmts>
  <fonts count="44">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0"/>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38" fillId="0" borderId="0">
      <alignment/>
      <protection/>
    </xf>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38" fillId="0" borderId="0" xfId="0" applyFont="1" applyAlignment="1">
      <alignment horizontal="center"/>
    </xf>
    <xf numFmtId="0" fontId="22" fillId="0" borderId="0" xfId="0" applyFont="1" applyAlignment="1">
      <alignment/>
    </xf>
    <xf numFmtId="165" fontId="22" fillId="0" borderId="0" xfId="60" applyNumberFormat="1" applyFont="1" applyAlignment="1">
      <alignment/>
    </xf>
    <xf numFmtId="0" fontId="38" fillId="0" borderId="0" xfId="0" applyFont="1" applyFill="1" applyAlignment="1">
      <alignment/>
    </xf>
    <xf numFmtId="10" fontId="38" fillId="0" borderId="0" xfId="60" applyNumberFormat="1" applyFont="1" applyFill="1" applyAlignment="1">
      <alignment/>
    </xf>
    <xf numFmtId="0" fontId="38" fillId="0" borderId="0" xfId="0" applyFont="1" applyAlignment="1">
      <alignment/>
    </xf>
    <xf numFmtId="10" fontId="38" fillId="32" borderId="0" xfId="60" applyNumberFormat="1" applyFont="1" applyFill="1" applyAlignment="1">
      <alignment horizontal="center" vertical="center"/>
    </xf>
    <xf numFmtId="1" fontId="38" fillId="32" borderId="0" xfId="60" applyNumberFormat="1" applyFont="1" applyFill="1" applyAlignment="1">
      <alignment horizontal="center" vertical="center"/>
    </xf>
    <xf numFmtId="0" fontId="43" fillId="0" borderId="0" xfId="0" applyFont="1" applyAlignment="1">
      <alignment/>
    </xf>
    <xf numFmtId="0" fontId="38" fillId="0" borderId="0" xfId="0" applyFont="1" applyAlignment="1">
      <alignment horizontal="left" vertical="top"/>
    </xf>
    <xf numFmtId="0" fontId="38" fillId="0" borderId="0" xfId="0" applyFont="1" applyAlignment="1">
      <alignment horizontal="left" vertical="top" wrapText="1"/>
    </xf>
    <xf numFmtId="0" fontId="38" fillId="0" borderId="0" xfId="0" applyFont="1" applyAlignment="1">
      <alignment/>
    </xf>
    <xf numFmtId="3" fontId="38" fillId="0" borderId="0" xfId="0" applyNumberFormat="1" applyFont="1" applyAlignment="1">
      <alignment horizontal="center" vertical="center" wrapText="1"/>
    </xf>
    <xf numFmtId="3" fontId="38" fillId="0" borderId="0" xfId="0" applyNumberFormat="1"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left" vertical="top" wrapText="1"/>
    </xf>
    <xf numFmtId="164" fontId="38" fillId="0" borderId="0" xfId="0" applyNumberFormat="1" applyFont="1" applyAlignment="1">
      <alignment horizontal="center" vertical="center" wrapText="1"/>
    </xf>
    <xf numFmtId="0" fontId="38" fillId="0" borderId="0" xfId="0" applyFont="1" applyAlignment="1">
      <alignment horizontal="center" vertical="center"/>
    </xf>
    <xf numFmtId="0" fontId="38" fillId="0" borderId="0" xfId="0" applyFont="1" applyFill="1" applyAlignment="1">
      <alignment horizontal="center" vertical="center"/>
    </xf>
    <xf numFmtId="0" fontId="43" fillId="0" borderId="0" xfId="0" applyFont="1" applyAlignment="1">
      <alignment horizontal="left" vertical="top" wrapText="1"/>
    </xf>
    <xf numFmtId="0" fontId="43" fillId="0" borderId="0" xfId="0" applyFont="1" applyAlignment="1">
      <alignment/>
    </xf>
    <xf numFmtId="0" fontId="38" fillId="0" borderId="0" xfId="0" applyFont="1" applyAlignment="1">
      <alignment horizontal="left" vertical="top"/>
    </xf>
    <xf numFmtId="0" fontId="38" fillId="0" borderId="0" xfId="0" applyFont="1" applyAlignment="1">
      <alignment horizontal="left" vertical="top" wrapText="1"/>
    </xf>
    <xf numFmtId="0" fontId="43" fillId="0" borderId="0" xfId="0" applyFont="1" applyAlignment="1">
      <alignment horizontal="center" vertical="center"/>
    </xf>
    <xf numFmtId="0" fontId="38" fillId="0" borderId="0" xfId="0" applyFont="1" applyFill="1" applyAlignment="1">
      <alignment horizontal="left" vertical="top" wrapText="1"/>
    </xf>
    <xf numFmtId="0" fontId="38" fillId="0" borderId="0" xfId="0" applyFont="1" applyAlignment="1">
      <alignment horizontal="left" vertical="top" wrapText="1"/>
    </xf>
    <xf numFmtId="10" fontId="38" fillId="32" borderId="0" xfId="61" applyNumberFormat="1" applyFont="1" applyFill="1" applyAlignment="1">
      <alignment horizontal="center"/>
    </xf>
    <xf numFmtId="0" fontId="43" fillId="0" borderId="0" xfId="0" applyFont="1" applyAlignment="1">
      <alignment horizontal="center" vertical="center" wrapText="1"/>
    </xf>
    <xf numFmtId="164" fontId="38" fillId="0" borderId="0" xfId="0" applyNumberFormat="1" applyFont="1" applyAlignment="1">
      <alignment horizontal="center" vertical="center"/>
    </xf>
    <xf numFmtId="0" fontId="38" fillId="0" borderId="0" xfId="0" applyFont="1" applyFill="1" applyAlignment="1">
      <alignment horizontal="left" vertical="top"/>
    </xf>
    <xf numFmtId="0" fontId="38" fillId="0" borderId="0" xfId="0" applyFont="1" applyFill="1" applyAlignment="1">
      <alignment horizontal="center" vertical="top"/>
    </xf>
    <xf numFmtId="0" fontId="38" fillId="0" borderId="0" xfId="0" applyFont="1" applyFill="1" applyAlignment="1">
      <alignment/>
    </xf>
    <xf numFmtId="0" fontId="38" fillId="0" borderId="0" xfId="0" applyFont="1" applyFill="1" applyAlignment="1">
      <alignment horizontal="center"/>
    </xf>
    <xf numFmtId="10" fontId="38" fillId="0" borderId="0" xfId="61" applyNumberFormat="1" applyFont="1" applyFill="1" applyAlignment="1">
      <alignment horizontal="center"/>
    </xf>
    <xf numFmtId="179" fontId="38" fillId="32" borderId="0" xfId="0" applyNumberFormat="1" applyFont="1" applyFill="1" applyAlignment="1">
      <alignment horizontal="center" vertical="top" wrapText="1"/>
    </xf>
    <xf numFmtId="179" fontId="38" fillId="32" borderId="0" xfId="0" applyNumberFormat="1" applyFont="1" applyFill="1" applyAlignment="1">
      <alignment horizontal="center" vertical="center" wrapText="1"/>
    </xf>
    <xf numFmtId="179" fontId="38" fillId="0" borderId="0" xfId="0" applyNumberFormat="1" applyFont="1" applyAlignment="1">
      <alignment horizontal="left" vertical="top" wrapText="1"/>
    </xf>
    <xf numFmtId="179" fontId="38" fillId="0" borderId="0" xfId="0" applyNumberFormat="1" applyFont="1" applyAlignment="1">
      <alignment/>
    </xf>
    <xf numFmtId="0" fontId="38" fillId="0" borderId="0" xfId="0" applyFont="1" applyFill="1" applyAlignment="1">
      <alignment horizontal="left"/>
    </xf>
    <xf numFmtId="1" fontId="38" fillId="0" borderId="0" xfId="0" applyNumberFormat="1" applyFont="1" applyAlignment="1">
      <alignment horizontal="center" vertical="top" wrapText="1"/>
    </xf>
    <xf numFmtId="0" fontId="43" fillId="0" borderId="10" xfId="0" applyFont="1" applyBorder="1" applyAlignment="1">
      <alignment horizontal="center" vertical="center"/>
    </xf>
    <xf numFmtId="0" fontId="43" fillId="0" borderId="10" xfId="0" applyFont="1" applyFill="1" applyBorder="1" applyAlignment="1">
      <alignment horizontal="center" vertical="top" wrapText="1"/>
    </xf>
    <xf numFmtId="10" fontId="38" fillId="32" borderId="0" xfId="60" applyNumberFormat="1" applyFont="1" applyFill="1" applyAlignment="1">
      <alignment horizontal="center"/>
    </xf>
    <xf numFmtId="0" fontId="38" fillId="0" borderId="0" xfId="0" applyFont="1" applyAlignment="1">
      <alignment vertical="top"/>
    </xf>
    <xf numFmtId="0" fontId="38" fillId="0" borderId="0" xfId="0" applyFont="1" applyAlignment="1">
      <alignment vertical="top"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applyAlignment="1">
      <alignment horizontal="left" vertical="center"/>
    </xf>
    <xf numFmtId="0" fontId="43" fillId="0" borderId="0" xfId="0" applyFont="1" applyAlignment="1">
      <alignment horizontal="left"/>
    </xf>
    <xf numFmtId="0" fontId="43" fillId="0" borderId="10" xfId="0" applyFont="1" applyBorder="1" applyAlignment="1">
      <alignment horizontal="center" vertical="center" wrapText="1"/>
    </xf>
    <xf numFmtId="10" fontId="43" fillId="0" borderId="10" xfId="61" applyNumberFormat="1" applyFont="1" applyFill="1" applyBorder="1" applyAlignment="1">
      <alignment horizontal="center"/>
    </xf>
    <xf numFmtId="0" fontId="43" fillId="0" borderId="10" xfId="0" applyFont="1" applyBorder="1" applyAlignment="1">
      <alignment horizontal="center" vertical="top" wrapText="1"/>
    </xf>
    <xf numFmtId="0" fontId="38" fillId="0" borderId="0" xfId="0" applyFont="1" applyAlignment="1">
      <alignment horizontal="left" vertical="top" wrapText="1"/>
    </xf>
    <xf numFmtId="0" fontId="38" fillId="0" borderId="0" xfId="0" applyFont="1" applyAlignment="1">
      <alignment horizontal="center" vertical="top"/>
    </xf>
    <xf numFmtId="0" fontId="38" fillId="32" borderId="0" xfId="0" applyFont="1" applyFill="1" applyAlignment="1">
      <alignment horizontal="left" vertical="top"/>
    </xf>
    <xf numFmtId="0" fontId="38" fillId="0" borderId="0" xfId="0" applyFont="1" applyAlignment="1">
      <alignment horizontal="left" vertical="top"/>
    </xf>
    <xf numFmtId="0" fontId="23" fillId="0" borderId="0" xfId="0" applyFont="1" applyAlignment="1">
      <alignment horizontal="left"/>
    </xf>
    <xf numFmtId="0" fontId="43" fillId="0" borderId="10" xfId="0" applyFont="1" applyBorder="1" applyAlignment="1">
      <alignment horizontal="center" vertical="center"/>
    </xf>
    <xf numFmtId="0" fontId="43" fillId="0" borderId="1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838200</xdr:colOff>
      <xdr:row>0</xdr:row>
      <xdr:rowOff>1066800</xdr:rowOff>
    </xdr:to>
    <xdr:pic>
      <xdr:nvPicPr>
        <xdr:cNvPr id="1" name="Picture 3" descr="header-excel - Copy">
          <a:hlinkClick r:id="rId3"/>
        </xdr:cNvPr>
        <xdr:cNvPicPr preferRelativeResize="1">
          <a:picLocks noChangeAspect="1"/>
        </xdr:cNvPicPr>
      </xdr:nvPicPr>
      <xdr:blipFill>
        <a:blip r:embed="rId1"/>
        <a:stretch>
          <a:fillRect/>
        </a:stretch>
      </xdr:blipFill>
      <xdr:spPr>
        <a:xfrm>
          <a:off x="0" y="0"/>
          <a:ext cx="76104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3"/>
  <sheetViews>
    <sheetView tabSelected="1" zoomScalePageLayoutView="0" workbookViewId="0" topLeftCell="A1">
      <selection activeCell="N384" sqref="N384"/>
    </sheetView>
  </sheetViews>
  <sheetFormatPr defaultColWidth="9.140625" defaultRowHeight="12.75"/>
  <cols>
    <col min="1" max="1" width="15.8515625" style="12" customWidth="1"/>
    <col min="2" max="2" width="14.28125" style="12" customWidth="1"/>
    <col min="3" max="4" width="14.28125" style="18" customWidth="1"/>
    <col min="5" max="8" width="14.28125" style="12" customWidth="1"/>
    <col min="9" max="9" width="11.8515625" style="12" customWidth="1"/>
    <col min="10" max="11" width="11.140625" style="12" customWidth="1"/>
    <col min="12" max="12" width="14.57421875" style="12" customWidth="1"/>
    <col min="13" max="16384" width="9.140625" style="12" customWidth="1"/>
  </cols>
  <sheetData>
    <row r="1" spans="1:12" ht="86.25" customHeight="1">
      <c r="A1" s="54"/>
      <c r="B1" s="54"/>
      <c r="C1" s="54"/>
      <c r="D1" s="54"/>
      <c r="E1" s="54"/>
      <c r="F1" s="54"/>
      <c r="G1" s="54"/>
      <c r="H1" s="54"/>
      <c r="I1" s="54"/>
      <c r="J1" s="44"/>
      <c r="K1" s="44"/>
      <c r="L1" s="44"/>
    </row>
    <row r="3" spans="1:12" ht="29.25" customHeight="1">
      <c r="A3" s="53" t="s">
        <v>3</v>
      </c>
      <c r="B3" s="53"/>
      <c r="C3" s="53"/>
      <c r="D3" s="53"/>
      <c r="E3" s="53"/>
      <c r="F3" s="53"/>
      <c r="G3" s="53"/>
      <c r="H3" s="53"/>
      <c r="I3" s="53"/>
      <c r="J3" s="45"/>
      <c r="K3" s="45"/>
      <c r="L3" s="45"/>
    </row>
    <row r="4" spans="1:11" ht="14.25">
      <c r="A4" s="53" t="s">
        <v>4</v>
      </c>
      <c r="B4" s="53"/>
      <c r="C4" s="53"/>
      <c r="D4" s="53"/>
      <c r="E4" s="53"/>
      <c r="F4" s="53"/>
      <c r="G4" s="53"/>
      <c r="H4" s="53"/>
      <c r="I4" s="13">
        <v>111877</v>
      </c>
      <c r="J4" s="45"/>
      <c r="K4" s="45"/>
    </row>
    <row r="5" spans="1:12" ht="14.25">
      <c r="A5" s="10"/>
      <c r="B5" s="10"/>
      <c r="E5" s="10"/>
      <c r="F5" s="22"/>
      <c r="G5" s="10"/>
      <c r="H5" s="10"/>
      <c r="I5" s="10"/>
      <c r="J5" s="10"/>
      <c r="K5" s="10"/>
      <c r="L5" s="10"/>
    </row>
    <row r="6" spans="1:12" ht="14.25">
      <c r="A6" s="53" t="s">
        <v>5</v>
      </c>
      <c r="B6" s="53"/>
      <c r="C6" s="53"/>
      <c r="D6" s="53"/>
      <c r="E6" s="53"/>
      <c r="F6" s="53"/>
      <c r="G6" s="53"/>
      <c r="H6" s="53"/>
      <c r="I6" s="53"/>
      <c r="J6" s="53"/>
      <c r="K6" s="53"/>
      <c r="L6" s="53"/>
    </row>
    <row r="7" spans="1:11" ht="14.25">
      <c r="A7" s="44" t="s">
        <v>6</v>
      </c>
      <c r="B7" s="44"/>
      <c r="C7" s="44"/>
      <c r="D7" s="44"/>
      <c r="E7" s="44"/>
      <c r="F7" s="44"/>
      <c r="G7" s="44"/>
      <c r="H7" s="44"/>
      <c r="I7" s="14">
        <v>334989125</v>
      </c>
      <c r="J7" s="44"/>
      <c r="K7" s="44"/>
    </row>
    <row r="8" spans="1:12" s="6" customFormat="1" ht="14.25">
      <c r="A8" s="10"/>
      <c r="B8" s="10"/>
      <c r="C8" s="18"/>
      <c r="D8" s="18"/>
      <c r="E8" s="10"/>
      <c r="F8" s="22"/>
      <c r="G8" s="10"/>
      <c r="H8" s="10"/>
      <c r="I8" s="10"/>
      <c r="J8" s="10"/>
      <c r="K8" s="10"/>
      <c r="L8" s="10"/>
    </row>
    <row r="9" spans="1:12" s="6" customFormat="1" ht="30" customHeight="1">
      <c r="A9" s="53" t="s">
        <v>32</v>
      </c>
      <c r="B9" s="53"/>
      <c r="C9" s="53"/>
      <c r="D9" s="53"/>
      <c r="E9" s="53"/>
      <c r="F9" s="53"/>
      <c r="G9" s="53"/>
      <c r="H9" s="53"/>
      <c r="I9" s="53"/>
      <c r="J9" s="45"/>
      <c r="K9" s="45"/>
      <c r="L9" s="45"/>
    </row>
    <row r="10" spans="1:12" s="6" customFormat="1" ht="14.25">
      <c r="A10" s="53" t="s">
        <v>33</v>
      </c>
      <c r="B10" s="53"/>
      <c r="C10" s="53"/>
      <c r="D10" s="53"/>
      <c r="E10" s="53"/>
      <c r="F10" s="53"/>
      <c r="G10" s="53"/>
      <c r="H10" s="53"/>
      <c r="I10" s="53"/>
      <c r="J10" s="45"/>
      <c r="K10" s="45"/>
      <c r="L10" s="45"/>
    </row>
    <row r="11" spans="1:12" s="6" customFormat="1" ht="30" customHeight="1">
      <c r="A11" s="53" t="s">
        <v>34</v>
      </c>
      <c r="B11" s="53"/>
      <c r="C11" s="53"/>
      <c r="D11" s="53"/>
      <c r="E11" s="53"/>
      <c r="F11" s="53"/>
      <c r="G11" s="53"/>
      <c r="H11" s="53"/>
      <c r="I11" s="53"/>
      <c r="J11" s="45"/>
      <c r="K11" s="45"/>
      <c r="L11" s="45"/>
    </row>
    <row r="12" spans="1:12" s="6" customFormat="1" ht="14.25">
      <c r="A12" s="26"/>
      <c r="B12" s="26"/>
      <c r="C12" s="46"/>
      <c r="D12" s="46"/>
      <c r="E12" s="26"/>
      <c r="F12" s="26"/>
      <c r="G12" s="26"/>
      <c r="H12" s="26"/>
      <c r="I12" s="26"/>
      <c r="J12" s="16"/>
      <c r="K12" s="16"/>
      <c r="L12" s="15"/>
    </row>
    <row r="13" spans="1:12" s="6" customFormat="1" ht="29.25" customHeight="1">
      <c r="A13" s="53" t="s">
        <v>7</v>
      </c>
      <c r="B13" s="53"/>
      <c r="C13" s="53"/>
      <c r="D13" s="53"/>
      <c r="E13" s="53"/>
      <c r="F13" s="53"/>
      <c r="G13" s="53"/>
      <c r="H13" s="53"/>
      <c r="I13" s="53"/>
      <c r="J13" s="45"/>
      <c r="K13" s="45"/>
      <c r="L13" s="45"/>
    </row>
    <row r="14" spans="1:10" s="6" customFormat="1" ht="30" customHeight="1">
      <c r="A14" s="53" t="s">
        <v>22</v>
      </c>
      <c r="B14" s="53"/>
      <c r="C14" s="53"/>
      <c r="D14" s="53"/>
      <c r="E14" s="53"/>
      <c r="F14" s="53"/>
      <c r="G14" s="53"/>
      <c r="H14" s="53"/>
      <c r="I14" s="15">
        <v>32.4</v>
      </c>
      <c r="J14" s="45"/>
    </row>
    <row r="15" spans="1:10" s="6" customFormat="1" ht="30" customHeight="1">
      <c r="A15" s="53" t="s">
        <v>23</v>
      </c>
      <c r="B15" s="53"/>
      <c r="C15" s="53"/>
      <c r="D15" s="53"/>
      <c r="E15" s="53"/>
      <c r="F15" s="53"/>
      <c r="G15" s="53"/>
      <c r="H15" s="15">
        <v>45.1</v>
      </c>
      <c r="I15" s="15">
        <v>19.6</v>
      </c>
      <c r="J15" s="45"/>
    </row>
    <row r="16" spans="1:10" s="6" customFormat="1" ht="30" customHeight="1">
      <c r="A16" s="53" t="s">
        <v>24</v>
      </c>
      <c r="B16" s="53"/>
      <c r="C16" s="53"/>
      <c r="D16" s="53"/>
      <c r="E16" s="53"/>
      <c r="F16" s="53"/>
      <c r="G16" s="53"/>
      <c r="H16" s="17">
        <v>0.921</v>
      </c>
      <c r="I16" s="29">
        <v>0.041</v>
      </c>
      <c r="J16" s="45"/>
    </row>
    <row r="17" spans="1:12" s="6" customFormat="1" ht="14.25">
      <c r="A17" s="26"/>
      <c r="B17" s="26"/>
      <c r="C17" s="26"/>
      <c r="D17" s="26"/>
      <c r="E17" s="26"/>
      <c r="F17" s="26"/>
      <c r="G17" s="26"/>
      <c r="H17" s="26"/>
      <c r="I17" s="26"/>
      <c r="J17" s="23"/>
      <c r="K17" s="23"/>
      <c r="L17" s="17"/>
    </row>
    <row r="18" spans="1:12" s="6" customFormat="1" ht="44.25" customHeight="1">
      <c r="A18" s="53" t="s">
        <v>25</v>
      </c>
      <c r="B18" s="53"/>
      <c r="C18" s="53"/>
      <c r="D18" s="53"/>
      <c r="E18" s="53"/>
      <c r="F18" s="53"/>
      <c r="G18" s="53"/>
      <c r="H18" s="53"/>
      <c r="I18" s="53"/>
      <c r="J18" s="45"/>
      <c r="K18" s="45"/>
      <c r="L18" s="45"/>
    </row>
    <row r="19" spans="1:11" s="6" customFormat="1" ht="28.5" customHeight="1">
      <c r="A19" s="53" t="s">
        <v>29</v>
      </c>
      <c r="B19" s="53"/>
      <c r="C19" s="53"/>
      <c r="D19" s="53"/>
      <c r="E19" s="53"/>
      <c r="F19" s="53"/>
      <c r="G19" s="53"/>
      <c r="H19" s="53"/>
      <c r="I19" s="17">
        <f>0.205+0.02</f>
        <v>0.22499999999999998</v>
      </c>
      <c r="J19" s="45"/>
      <c r="K19" s="45"/>
    </row>
    <row r="20" spans="1:11" s="6" customFormat="1" ht="28.5" customHeight="1">
      <c r="A20" s="53" t="s">
        <v>28</v>
      </c>
      <c r="B20" s="53"/>
      <c r="C20" s="53"/>
      <c r="D20" s="53"/>
      <c r="E20" s="53"/>
      <c r="F20" s="53"/>
      <c r="G20" s="53"/>
      <c r="H20" s="53"/>
      <c r="I20" s="17">
        <v>0.838</v>
      </c>
      <c r="J20" s="45"/>
      <c r="K20" s="45"/>
    </row>
    <row r="21" spans="1:10" s="6" customFormat="1" ht="14.25">
      <c r="A21" s="11"/>
      <c r="B21" s="11"/>
      <c r="C21" s="15"/>
      <c r="D21" s="15"/>
      <c r="E21" s="11"/>
      <c r="F21" s="23"/>
      <c r="G21" s="11"/>
      <c r="H21" s="11"/>
      <c r="I21" s="11"/>
      <c r="J21" s="11"/>
    </row>
    <row r="22" spans="1:4" s="6" customFormat="1" ht="14.25">
      <c r="A22" s="55" t="s">
        <v>0</v>
      </c>
      <c r="B22" s="55"/>
      <c r="C22" s="18"/>
      <c r="D22" s="18"/>
    </row>
    <row r="23" spans="1:10" s="32" customFormat="1" ht="14.25">
      <c r="A23" s="30"/>
      <c r="B23" s="30"/>
      <c r="C23" s="30"/>
      <c r="D23" s="30"/>
      <c r="E23" s="31"/>
      <c r="F23" s="31"/>
      <c r="G23" s="25"/>
      <c r="H23" s="25"/>
      <c r="I23" s="25"/>
      <c r="J23" s="25"/>
    </row>
    <row r="24" spans="1:10" s="21" customFormat="1" ht="14.25">
      <c r="A24" s="50" t="s">
        <v>19</v>
      </c>
      <c r="B24" s="52" t="s">
        <v>8</v>
      </c>
      <c r="C24" s="52"/>
      <c r="D24" s="52"/>
      <c r="E24" s="52"/>
      <c r="F24" s="52"/>
      <c r="G24" s="52"/>
      <c r="H24" s="52"/>
      <c r="I24" s="20"/>
      <c r="J24" s="20"/>
    </row>
    <row r="25" spans="1:10" s="21" customFormat="1" ht="14.25">
      <c r="A25" s="50"/>
      <c r="B25" s="41" t="s">
        <v>9</v>
      </c>
      <c r="C25" s="41" t="s">
        <v>10</v>
      </c>
      <c r="D25" s="42" t="s">
        <v>26</v>
      </c>
      <c r="E25" s="41" t="s">
        <v>11</v>
      </c>
      <c r="F25" s="41" t="s">
        <v>27</v>
      </c>
      <c r="G25" s="41" t="s">
        <v>12</v>
      </c>
      <c r="H25" s="41" t="s">
        <v>13</v>
      </c>
      <c r="I25" s="20"/>
      <c r="J25" s="20"/>
    </row>
    <row r="26" spans="1:10" s="38" customFormat="1" ht="14.25">
      <c r="A26" s="40">
        <v>2022</v>
      </c>
      <c r="B26" s="35">
        <f>I4/I7</f>
        <v>0.00033397203565936655</v>
      </c>
      <c r="C26" s="35">
        <f>B26*H16</f>
        <v>0.00030758824484227663</v>
      </c>
      <c r="D26" s="35">
        <f>B26*I16</f>
        <v>1.3692853462034028E-05</v>
      </c>
      <c r="E26" s="36">
        <f>B26*I20</f>
        <v>0.00027986856588254916</v>
      </c>
      <c r="F26" s="36">
        <f>B26*I19</f>
        <v>7.514370802335747E-05</v>
      </c>
      <c r="G26" s="35">
        <f>B26*H15/I14</f>
        <v>0.0004648808274147356</v>
      </c>
      <c r="H26" s="35">
        <f>B26*I15/I14</f>
        <v>0.00020203246601616003</v>
      </c>
      <c r="I26" s="37"/>
      <c r="J26" s="37"/>
    </row>
    <row r="27" spans="1:10" s="6" customFormat="1" ht="14.25">
      <c r="A27" s="16"/>
      <c r="B27" s="16"/>
      <c r="C27" s="15"/>
      <c r="D27" s="15"/>
      <c r="E27" s="16"/>
      <c r="F27" s="23"/>
      <c r="G27" s="16"/>
      <c r="H27" s="16"/>
      <c r="I27" s="16"/>
      <c r="J27" s="16"/>
    </row>
    <row r="28" spans="1:10" s="24" customFormat="1" ht="14.25">
      <c r="A28" s="58" t="s">
        <v>20</v>
      </c>
      <c r="B28" s="50" t="s">
        <v>14</v>
      </c>
      <c r="C28" s="50"/>
      <c r="D28" s="50"/>
      <c r="E28" s="50"/>
      <c r="F28" s="50"/>
      <c r="G28" s="50"/>
      <c r="H28" s="50"/>
      <c r="I28" s="28"/>
      <c r="J28" s="28"/>
    </row>
    <row r="29" spans="1:10" s="21" customFormat="1" ht="14.25">
      <c r="A29" s="58"/>
      <c r="B29" s="41" t="s">
        <v>9</v>
      </c>
      <c r="C29" s="41" t="s">
        <v>10</v>
      </c>
      <c r="D29" s="42" t="s">
        <v>26</v>
      </c>
      <c r="E29" s="41" t="s">
        <v>11</v>
      </c>
      <c r="F29" s="41" t="s">
        <v>27</v>
      </c>
      <c r="G29" s="41" t="s">
        <v>12</v>
      </c>
      <c r="H29" s="41" t="s">
        <v>13</v>
      </c>
      <c r="I29" s="20"/>
      <c r="J29" s="20"/>
    </row>
    <row r="30" spans="1:8" ht="14.25">
      <c r="A30" s="1">
        <v>0</v>
      </c>
      <c r="B30" s="43">
        <f>1-100%</f>
        <v>0</v>
      </c>
      <c r="C30" s="43">
        <f aca="true" t="shared" si="0" ref="C30:H30">1-100%</f>
        <v>0</v>
      </c>
      <c r="D30" s="43">
        <f t="shared" si="0"/>
        <v>0</v>
      </c>
      <c r="E30" s="43">
        <f t="shared" si="0"/>
        <v>0</v>
      </c>
      <c r="F30" s="43">
        <f t="shared" si="0"/>
        <v>0</v>
      </c>
      <c r="G30" s="43">
        <f t="shared" si="0"/>
        <v>0</v>
      </c>
      <c r="H30" s="43">
        <f t="shared" si="0"/>
        <v>0</v>
      </c>
    </row>
    <row r="31" spans="1:10" ht="14.25">
      <c r="A31" s="1">
        <v>1</v>
      </c>
      <c r="B31" s="27">
        <f>(1-B$26)</f>
        <v>0.9996660279643407</v>
      </c>
      <c r="C31" s="27">
        <f>(1-C$26)</f>
        <v>0.9996924117551578</v>
      </c>
      <c r="D31" s="27">
        <f>(1-D$26)</f>
        <v>0.9999863071465379</v>
      </c>
      <c r="E31" s="27">
        <f>(1-E$26)</f>
        <v>0.9997201314341174</v>
      </c>
      <c r="F31" s="27">
        <f>(1-F$26)</f>
        <v>0.9999248562919767</v>
      </c>
      <c r="G31" s="27">
        <f>(1-G26)</f>
        <v>0.9995351191725853</v>
      </c>
      <c r="H31" s="27">
        <f>(1-H26)</f>
        <v>0.9997979675339839</v>
      </c>
      <c r="I31" s="2"/>
      <c r="J31" s="3"/>
    </row>
    <row r="32" spans="1:8" ht="14.25">
      <c r="A32" s="1">
        <f>A31+1</f>
        <v>2</v>
      </c>
      <c r="B32" s="27">
        <f aca="true" t="shared" si="1" ref="B32:H32">B31*(1-B$26)</f>
        <v>0.999332167466002</v>
      </c>
      <c r="C32" s="27">
        <f t="shared" si="1"/>
        <v>0.999384918120844</v>
      </c>
      <c r="D32" s="27">
        <f t="shared" si="1"/>
        <v>0.9999726144805701</v>
      </c>
      <c r="E32" s="27">
        <f t="shared" si="1"/>
        <v>0.999440341194649</v>
      </c>
      <c r="F32" s="27">
        <f t="shared" si="1"/>
        <v>0.9998497182305303</v>
      </c>
      <c r="G32" s="27">
        <f t="shared" si="1"/>
        <v>0.9990704544593543</v>
      </c>
      <c r="H32" s="27">
        <f t="shared" si="1"/>
        <v>0.9995959758850851</v>
      </c>
    </row>
    <row r="33" spans="1:8" ht="14.25">
      <c r="A33" s="1">
        <f aca="true" t="shared" si="2" ref="A33:A96">A32+1</f>
        <v>3</v>
      </c>
      <c r="B33" s="27">
        <f aca="true" t="shared" si="3" ref="B33:E96">B32*(1-B$26)</f>
        <v>0.9989984184677335</v>
      </c>
      <c r="C33" s="27">
        <f t="shared" si="3"/>
        <v>0.9990775190679574</v>
      </c>
      <c r="D33" s="27">
        <f t="shared" si="3"/>
        <v>0.9999589220020939</v>
      </c>
      <c r="E33" s="27">
        <f t="shared" si="3"/>
        <v>0.9991606292596736</v>
      </c>
      <c r="F33" s="27">
        <f aca="true" t="shared" si="4" ref="F33:F96">F32*(1-F$26)</f>
        <v>0.9997745858152364</v>
      </c>
      <c r="G33" s="27">
        <f aca="true" t="shared" si="5" ref="G33:H96">G32*(1-G$26)</f>
        <v>0.9986060057598396</v>
      </c>
      <c r="H33" s="27">
        <f t="shared" si="5"/>
        <v>0.9993940250450573</v>
      </c>
    </row>
    <row r="34" spans="1:8" ht="14.25">
      <c r="A34" s="1">
        <f t="shared" si="2"/>
        <v>4</v>
      </c>
      <c r="B34" s="27">
        <f t="shared" si="3"/>
        <v>0.9986647809322974</v>
      </c>
      <c r="C34" s="27">
        <f t="shared" si="3"/>
        <v>0.998770214567406</v>
      </c>
      <c r="D34" s="27">
        <f t="shared" si="3"/>
        <v>0.9999452297111068</v>
      </c>
      <c r="E34" s="27">
        <f t="shared" si="3"/>
        <v>0.9988809956072764</v>
      </c>
      <c r="F34" s="27">
        <f t="shared" si="4"/>
        <v>0.9996994590456707</v>
      </c>
      <c r="G34" s="27">
        <f t="shared" si="5"/>
        <v>0.9981417729736207</v>
      </c>
      <c r="H34" s="27">
        <f t="shared" si="5"/>
        <v>0.9991921150056556</v>
      </c>
    </row>
    <row r="35" spans="1:8" ht="14.25">
      <c r="A35" s="1">
        <f t="shared" si="2"/>
        <v>5</v>
      </c>
      <c r="B35" s="27">
        <f t="shared" si="3"/>
        <v>0.9983312548224681</v>
      </c>
      <c r="C35" s="27">
        <f t="shared" si="3"/>
        <v>0.9984630045901065</v>
      </c>
      <c r="D35" s="27">
        <f t="shared" si="3"/>
        <v>0.9999315376076062</v>
      </c>
      <c r="E35" s="27">
        <f t="shared" si="3"/>
        <v>0.9986014402155484</v>
      </c>
      <c r="F35" s="27">
        <f t="shared" si="4"/>
        <v>0.9996243379214091</v>
      </c>
      <c r="G35" s="27">
        <f t="shared" si="5"/>
        <v>0.9976777560003236</v>
      </c>
      <c r="H35" s="27">
        <f t="shared" si="5"/>
        <v>0.9989902457586372</v>
      </c>
    </row>
    <row r="36" spans="1:8" ht="14.25">
      <c r="A36" s="1">
        <f t="shared" si="2"/>
        <v>6</v>
      </c>
      <c r="B36" s="27">
        <f t="shared" si="3"/>
        <v>0.9979978401010328</v>
      </c>
      <c r="C36" s="27">
        <f t="shared" si="3"/>
        <v>0.9981558891069847</v>
      </c>
      <c r="D36" s="27">
        <f t="shared" si="3"/>
        <v>0.9999178456915896</v>
      </c>
      <c r="E36" s="27">
        <f t="shared" si="3"/>
        <v>0.998321963062587</v>
      </c>
      <c r="F36" s="27">
        <f t="shared" si="4"/>
        <v>0.9995492224420274</v>
      </c>
      <c r="G36" s="27">
        <f t="shared" si="5"/>
        <v>0.9972139547396209</v>
      </c>
      <c r="H36" s="27">
        <f t="shared" si="5"/>
        <v>0.9987884172957605</v>
      </c>
    </row>
    <row r="37" spans="1:11" ht="14.25">
      <c r="A37" s="1">
        <f t="shared" si="2"/>
        <v>7</v>
      </c>
      <c r="B37" s="27">
        <f t="shared" si="3"/>
        <v>0.9976645367307906</v>
      </c>
      <c r="C37" s="27">
        <f t="shared" si="3"/>
        <v>0.9978488680889753</v>
      </c>
      <c r="D37" s="27">
        <f t="shared" si="3"/>
        <v>0.9999041539630544</v>
      </c>
      <c r="E37" s="27">
        <f t="shared" si="3"/>
        <v>0.9980425641264956</v>
      </c>
      <c r="F37" s="27">
        <f t="shared" si="4"/>
        <v>0.9994741126071013</v>
      </c>
      <c r="G37" s="27">
        <f t="shared" si="5"/>
        <v>0.996750369091232</v>
      </c>
      <c r="H37" s="27">
        <f t="shared" si="5"/>
        <v>0.9985866296087859</v>
      </c>
      <c r="I37" s="4"/>
      <c r="J37" s="4"/>
      <c r="K37" s="4"/>
    </row>
    <row r="38" spans="1:11" ht="14.25">
      <c r="A38" s="1">
        <f t="shared" si="2"/>
        <v>8</v>
      </c>
      <c r="B38" s="27">
        <f t="shared" si="3"/>
        <v>0.9973313446745535</v>
      </c>
      <c r="C38" s="27">
        <f t="shared" si="3"/>
        <v>0.997541941507022</v>
      </c>
      <c r="D38" s="27">
        <f t="shared" si="3"/>
        <v>0.9998904624219981</v>
      </c>
      <c r="E38" s="27">
        <f t="shared" si="3"/>
        <v>0.9977632433853838</v>
      </c>
      <c r="F38" s="27">
        <f t="shared" si="4"/>
        <v>0.9993990084162067</v>
      </c>
      <c r="G38" s="27">
        <f t="shared" si="5"/>
        <v>0.996286998954923</v>
      </c>
      <c r="H38" s="27">
        <f t="shared" si="5"/>
        <v>0.9983848826894752</v>
      </c>
      <c r="I38" s="4"/>
      <c r="J38" s="4"/>
      <c r="K38" s="5"/>
    </row>
    <row r="39" spans="1:8" ht="14.25">
      <c r="A39" s="1">
        <f t="shared" si="2"/>
        <v>9</v>
      </c>
      <c r="B39" s="27">
        <f t="shared" si="3"/>
        <v>0.9969982638951457</v>
      </c>
      <c r="C39" s="27">
        <f t="shared" si="3"/>
        <v>0.9972351093320774</v>
      </c>
      <c r="D39" s="27">
        <f t="shared" si="3"/>
        <v>0.999876771068418</v>
      </c>
      <c r="E39" s="27">
        <f t="shared" si="3"/>
        <v>0.9974840008173672</v>
      </c>
      <c r="F39" s="27">
        <f t="shared" si="4"/>
        <v>0.9993239098689195</v>
      </c>
      <c r="G39" s="27">
        <f t="shared" si="5"/>
        <v>0.9958238442305063</v>
      </c>
      <c r="H39" s="27">
        <f t="shared" si="5"/>
        <v>0.9981831765295922</v>
      </c>
    </row>
    <row r="40" spans="1:8" ht="14.25">
      <c r="A40" s="1">
        <f t="shared" si="2"/>
        <v>10</v>
      </c>
      <c r="B40" s="27">
        <f t="shared" si="3"/>
        <v>0.9966652943554039</v>
      </c>
      <c r="C40" s="27">
        <f t="shared" si="3"/>
        <v>0.9969283715351028</v>
      </c>
      <c r="D40" s="27">
        <f t="shared" si="3"/>
        <v>0.9998630799023116</v>
      </c>
      <c r="E40" s="27">
        <f t="shared" si="3"/>
        <v>0.9972048364005677</v>
      </c>
      <c r="F40" s="27">
        <f t="shared" si="4"/>
        <v>0.9992488169648156</v>
      </c>
      <c r="G40" s="27">
        <f t="shared" si="5"/>
        <v>0.9953609048178411</v>
      </c>
      <c r="H40" s="27">
        <f t="shared" si="5"/>
        <v>0.9979815111209022</v>
      </c>
    </row>
    <row r="41" spans="1:8" ht="14.25">
      <c r="A41" s="1">
        <f t="shared" si="2"/>
        <v>11</v>
      </c>
      <c r="B41" s="27">
        <f t="shared" si="3"/>
        <v>0.996332436018177</v>
      </c>
      <c r="C41" s="27">
        <f t="shared" si="3"/>
        <v>0.996621728087069</v>
      </c>
      <c r="D41" s="27">
        <f t="shared" si="3"/>
        <v>0.9998493889236764</v>
      </c>
      <c r="E41" s="27">
        <f t="shared" si="3"/>
        <v>0.9969257501131131</v>
      </c>
      <c r="F41" s="27">
        <f t="shared" si="4"/>
        <v>0.999173729703471</v>
      </c>
      <c r="G41" s="27">
        <f t="shared" si="5"/>
        <v>0.9948981806168332</v>
      </c>
      <c r="H41" s="27">
        <f t="shared" si="5"/>
        <v>0.9977798864551719</v>
      </c>
    </row>
    <row r="42" spans="1:8" ht="14.25">
      <c r="A42" s="1">
        <f t="shared" si="2"/>
        <v>12</v>
      </c>
      <c r="B42" s="27">
        <f t="shared" si="3"/>
        <v>0.9959996888463266</v>
      </c>
      <c r="C42" s="27">
        <f t="shared" si="3"/>
        <v>0.996315178958955</v>
      </c>
      <c r="D42" s="27">
        <f t="shared" si="3"/>
        <v>0.9998356981325097</v>
      </c>
      <c r="E42" s="27">
        <f t="shared" si="3"/>
        <v>0.9966467419331375</v>
      </c>
      <c r="F42" s="27">
        <f t="shared" si="4"/>
        <v>0.9990986480844616</v>
      </c>
      <c r="G42" s="27">
        <f t="shared" si="5"/>
        <v>0.9944356715274347</v>
      </c>
      <c r="H42" s="27">
        <f t="shared" si="5"/>
        <v>0.9975783025241701</v>
      </c>
    </row>
    <row r="43" spans="1:8" ht="14.25">
      <c r="A43" s="1">
        <f t="shared" si="2"/>
        <v>13</v>
      </c>
      <c r="B43" s="27">
        <f t="shared" si="3"/>
        <v>0.9956670528027266</v>
      </c>
      <c r="C43" s="27">
        <f t="shared" si="3"/>
        <v>0.9960087241217493</v>
      </c>
      <c r="D43" s="27">
        <f t="shared" si="3"/>
        <v>0.999822007528809</v>
      </c>
      <c r="E43" s="27">
        <f t="shared" si="3"/>
        <v>0.9963678118387811</v>
      </c>
      <c r="F43" s="27">
        <f t="shared" si="4"/>
        <v>0.9990235721073635</v>
      </c>
      <c r="G43" s="27">
        <f t="shared" si="5"/>
        <v>0.9939733774496443</v>
      </c>
      <c r="H43" s="27">
        <f t="shared" si="5"/>
        <v>0.997376759319667</v>
      </c>
    </row>
    <row r="44" spans="1:8" ht="14.25">
      <c r="A44" s="1">
        <f t="shared" si="2"/>
        <v>14</v>
      </c>
      <c r="B44" s="27">
        <f t="shared" si="3"/>
        <v>0.9953345278502631</v>
      </c>
      <c r="C44" s="27">
        <f t="shared" si="3"/>
        <v>0.9957023635464491</v>
      </c>
      <c r="D44" s="27">
        <f t="shared" si="3"/>
        <v>0.9998083171125718</v>
      </c>
      <c r="E44" s="27">
        <f t="shared" si="3"/>
        <v>0.9960889598081902</v>
      </c>
      <c r="F44" s="27">
        <f t="shared" si="4"/>
        <v>0.9989485017717527</v>
      </c>
      <c r="G44" s="27">
        <f t="shared" si="5"/>
        <v>0.9935112982835074</v>
      </c>
      <c r="H44" s="27">
        <f t="shared" si="5"/>
        <v>0.9971752568334344</v>
      </c>
    </row>
    <row r="45" spans="1:8" ht="14.25">
      <c r="A45" s="1">
        <f t="shared" si="2"/>
        <v>15</v>
      </c>
      <c r="B45" s="27">
        <f t="shared" si="3"/>
        <v>0.9950021139518349</v>
      </c>
      <c r="C45" s="27">
        <f t="shared" si="3"/>
        <v>0.9953960972040606</v>
      </c>
      <c r="D45" s="27">
        <f t="shared" si="3"/>
        <v>0.9997946268837954</v>
      </c>
      <c r="E45" s="27">
        <f t="shared" si="3"/>
        <v>0.9958101858195172</v>
      </c>
      <c r="F45" s="27">
        <f t="shared" si="4"/>
        <v>0.9988734370772052</v>
      </c>
      <c r="G45" s="27">
        <f t="shared" si="5"/>
        <v>0.9930494339291155</v>
      </c>
      <c r="H45" s="27">
        <f t="shared" si="5"/>
        <v>0.9969737950572461</v>
      </c>
    </row>
    <row r="46" spans="1:8" ht="14.25">
      <c r="A46" s="1">
        <f t="shared" si="2"/>
        <v>16</v>
      </c>
      <c r="B46" s="27">
        <f t="shared" si="3"/>
        <v>0.9946698110703531</v>
      </c>
      <c r="C46" s="27">
        <f t="shared" si="3"/>
        <v>0.9950899250655988</v>
      </c>
      <c r="D46" s="27">
        <f t="shared" si="3"/>
        <v>0.9997809368424773</v>
      </c>
      <c r="E46" s="27">
        <f t="shared" si="3"/>
        <v>0.9955314898509207</v>
      </c>
      <c r="F46" s="27">
        <f t="shared" si="4"/>
        <v>0.9987983780232973</v>
      </c>
      <c r="G46" s="27">
        <f t="shared" si="5"/>
        <v>0.9925877842866069</v>
      </c>
      <c r="H46" s="27">
        <f t="shared" si="5"/>
        <v>0.9967723739828773</v>
      </c>
    </row>
    <row r="47" spans="1:8" ht="14.25">
      <c r="A47" s="1">
        <f t="shared" si="2"/>
        <v>17</v>
      </c>
      <c r="B47" s="27">
        <f t="shared" si="3"/>
        <v>0.9943376191687411</v>
      </c>
      <c r="C47" s="27">
        <f t="shared" si="3"/>
        <v>0.9947838471020877</v>
      </c>
      <c r="D47" s="27">
        <f t="shared" si="3"/>
        <v>0.9997672469886149</v>
      </c>
      <c r="E47" s="27">
        <f t="shared" si="3"/>
        <v>0.9952528718805651</v>
      </c>
      <c r="F47" s="27">
        <f t="shared" si="4"/>
        <v>0.998723324609605</v>
      </c>
      <c r="G47" s="27">
        <f t="shared" si="5"/>
        <v>0.992126349256166</v>
      </c>
      <c r="H47" s="27">
        <f t="shared" si="5"/>
        <v>0.9965709936021048</v>
      </c>
    </row>
    <row r="48" spans="1:8" ht="14.25">
      <c r="A48" s="1">
        <f t="shared" si="2"/>
        <v>18</v>
      </c>
      <c r="B48" s="27">
        <f t="shared" si="3"/>
        <v>0.9940055382099346</v>
      </c>
      <c r="C48" s="27">
        <f t="shared" si="3"/>
        <v>0.9944778632845601</v>
      </c>
      <c r="D48" s="27">
        <f t="shared" si="3"/>
        <v>0.9997535573222056</v>
      </c>
      <c r="E48" s="27">
        <f t="shared" si="3"/>
        <v>0.9949743318866213</v>
      </c>
      <c r="F48" s="27">
        <f t="shared" si="4"/>
        <v>0.9986482768357045</v>
      </c>
      <c r="G48" s="27">
        <f t="shared" si="5"/>
        <v>0.9916651287380239</v>
      </c>
      <c r="H48" s="27">
        <f t="shared" si="5"/>
        <v>0.9963696539067072</v>
      </c>
    </row>
    <row r="49" spans="1:8" ht="14.25">
      <c r="A49" s="1">
        <f t="shared" si="2"/>
        <v>19</v>
      </c>
      <c r="B49" s="27">
        <f t="shared" si="3"/>
        <v>0.993673568156882</v>
      </c>
      <c r="C49" s="27">
        <f t="shared" si="3"/>
        <v>0.994171973584058</v>
      </c>
      <c r="D49" s="27">
        <f t="shared" si="3"/>
        <v>0.999739867843247</v>
      </c>
      <c r="E49" s="27">
        <f t="shared" si="3"/>
        <v>0.9946958698472662</v>
      </c>
      <c r="F49" s="27">
        <f t="shared" si="4"/>
        <v>0.998573234701172</v>
      </c>
      <c r="G49" s="27">
        <f t="shared" si="5"/>
        <v>0.9912041226324579</v>
      </c>
      <c r="H49" s="27">
        <f t="shared" si="5"/>
        <v>0.9961683548884648</v>
      </c>
    </row>
    <row r="50" spans="1:8" ht="14.25">
      <c r="A50" s="1">
        <f t="shared" si="2"/>
        <v>20</v>
      </c>
      <c r="B50" s="27">
        <f t="shared" si="3"/>
        <v>0.9933417089725438</v>
      </c>
      <c r="C50" s="27">
        <f t="shared" si="3"/>
        <v>0.9938661779716319</v>
      </c>
      <c r="D50" s="27">
        <f t="shared" si="3"/>
        <v>0.9997261785517364</v>
      </c>
      <c r="E50" s="27">
        <f t="shared" si="3"/>
        <v>0.9944174857406828</v>
      </c>
      <c r="F50" s="27">
        <f t="shared" si="4"/>
        <v>0.9984981982055837</v>
      </c>
      <c r="G50" s="27">
        <f t="shared" si="5"/>
        <v>0.9907433308397917</v>
      </c>
      <c r="H50" s="27">
        <f t="shared" si="5"/>
        <v>0.9959670965391594</v>
      </c>
    </row>
    <row r="51" spans="1:8" ht="14.25">
      <c r="A51" s="1">
        <f t="shared" si="2"/>
        <v>21</v>
      </c>
      <c r="B51" s="27">
        <f t="shared" si="3"/>
        <v>0.993009960619893</v>
      </c>
      <c r="C51" s="27">
        <f t="shared" si="3"/>
        <v>0.9935604764183416</v>
      </c>
      <c r="D51" s="27">
        <f t="shared" si="3"/>
        <v>0.9997124894476713</v>
      </c>
      <c r="E51" s="27">
        <f t="shared" si="3"/>
        <v>0.9941391795450599</v>
      </c>
      <c r="F51" s="27">
        <f t="shared" si="4"/>
        <v>0.998423167348516</v>
      </c>
      <c r="G51" s="27">
        <f t="shared" si="5"/>
        <v>0.9902827532603953</v>
      </c>
      <c r="H51" s="27">
        <f t="shared" si="5"/>
        <v>0.9957658788505747</v>
      </c>
    </row>
    <row r="52" spans="1:8" ht="14.25">
      <c r="A52" s="1">
        <f t="shared" si="2"/>
        <v>22</v>
      </c>
      <c r="B52" s="27">
        <f t="shared" si="3"/>
        <v>0.9926783230619148</v>
      </c>
      <c r="C52" s="27">
        <f t="shared" si="3"/>
        <v>0.9932548688952554</v>
      </c>
      <c r="D52" s="27">
        <f t="shared" si="3"/>
        <v>0.9996988005310491</v>
      </c>
      <c r="E52" s="27">
        <f t="shared" si="3"/>
        <v>0.993860951238593</v>
      </c>
      <c r="F52" s="27">
        <f t="shared" si="4"/>
        <v>0.998348142129545</v>
      </c>
      <c r="G52" s="27">
        <f t="shared" si="5"/>
        <v>0.9898223897946851</v>
      </c>
      <c r="H52" s="27">
        <f t="shared" si="5"/>
        <v>0.9955647018144957</v>
      </c>
    </row>
    <row r="53" spans="1:8" ht="14.25">
      <c r="A53" s="1">
        <f t="shared" si="2"/>
        <v>23</v>
      </c>
      <c r="B53" s="27">
        <f t="shared" si="3"/>
        <v>0.9923467962616069</v>
      </c>
      <c r="C53" s="27">
        <f t="shared" si="3"/>
        <v>0.9929493553734509</v>
      </c>
      <c r="D53" s="27">
        <f t="shared" si="3"/>
        <v>0.9996851118018671</v>
      </c>
      <c r="E53" s="27">
        <f t="shared" si="3"/>
        <v>0.9935828007994831</v>
      </c>
      <c r="F53" s="27">
        <f t="shared" si="4"/>
        <v>0.9982731225482473</v>
      </c>
      <c r="G53" s="27">
        <f t="shared" si="5"/>
        <v>0.9893622403431237</v>
      </c>
      <c r="H53" s="27">
        <f t="shared" si="5"/>
        <v>0.9953635654227095</v>
      </c>
    </row>
    <row r="54" spans="1:8" ht="14.25">
      <c r="A54" s="1">
        <f t="shared" si="2"/>
        <v>24</v>
      </c>
      <c r="B54" s="27">
        <f t="shared" si="3"/>
        <v>0.9920153801819794</v>
      </c>
      <c r="C54" s="27">
        <f t="shared" si="3"/>
        <v>0.9926439358240143</v>
      </c>
      <c r="D54" s="27">
        <f t="shared" si="3"/>
        <v>0.999671423260123</v>
      </c>
      <c r="E54" s="27">
        <f t="shared" si="3"/>
        <v>0.9933047282059377</v>
      </c>
      <c r="F54" s="27">
        <f t="shared" si="4"/>
        <v>0.998198108604199</v>
      </c>
      <c r="G54" s="27">
        <f t="shared" si="5"/>
        <v>0.9889023048062201</v>
      </c>
      <c r="H54" s="27">
        <f t="shared" si="5"/>
        <v>0.9951624696670046</v>
      </c>
    </row>
    <row r="55" spans="1:8" ht="14.25">
      <c r="A55" s="1">
        <f t="shared" si="2"/>
        <v>25</v>
      </c>
      <c r="B55" s="27">
        <f t="shared" si="3"/>
        <v>0.9916840747860547</v>
      </c>
      <c r="C55" s="27">
        <f t="shared" si="3"/>
        <v>0.9923386102180409</v>
      </c>
      <c r="D55" s="27">
        <f t="shared" si="3"/>
        <v>0.9996577349058141</v>
      </c>
      <c r="E55" s="27">
        <f t="shared" si="3"/>
        <v>0.9930267334361703</v>
      </c>
      <c r="F55" s="27">
        <f t="shared" si="4"/>
        <v>0.9981231002969766</v>
      </c>
      <c r="G55" s="27">
        <f t="shared" si="5"/>
        <v>0.9884425830845295</v>
      </c>
      <c r="H55" s="27">
        <f t="shared" si="5"/>
        <v>0.9949614145391711</v>
      </c>
    </row>
    <row r="56" spans="1:8" ht="14.25">
      <c r="A56" s="1">
        <f t="shared" si="2"/>
        <v>26</v>
      </c>
      <c r="B56" s="27">
        <f t="shared" si="3"/>
        <v>0.9913528800368675</v>
      </c>
      <c r="C56" s="27">
        <f t="shared" si="3"/>
        <v>0.9920333785266348</v>
      </c>
      <c r="D56" s="27">
        <f t="shared" si="3"/>
        <v>0.9996440467389378</v>
      </c>
      <c r="E56" s="27">
        <f t="shared" si="3"/>
        <v>0.9927488164684005</v>
      </c>
      <c r="F56" s="27">
        <f t="shared" si="4"/>
        <v>0.9980480976261565</v>
      </c>
      <c r="G56" s="27">
        <f t="shared" si="5"/>
        <v>0.9879830750786532</v>
      </c>
      <c r="H56" s="27">
        <f t="shared" si="5"/>
        <v>0.9947604000310009</v>
      </c>
    </row>
    <row r="57" spans="1:8" ht="14.25">
      <c r="A57" s="1">
        <f t="shared" si="2"/>
        <v>27</v>
      </c>
      <c r="B57" s="27">
        <f t="shared" si="3"/>
        <v>0.9910217958974649</v>
      </c>
      <c r="C57" s="27">
        <f t="shared" si="3"/>
        <v>0.9917282407209088</v>
      </c>
      <c r="D57" s="27">
        <f t="shared" si="3"/>
        <v>0.9996303587594916</v>
      </c>
      <c r="E57" s="27">
        <f t="shared" si="3"/>
        <v>0.9924709772808539</v>
      </c>
      <c r="F57" s="27">
        <f t="shared" si="4"/>
        <v>0.9979731005913153</v>
      </c>
      <c r="G57" s="27">
        <f t="shared" si="5"/>
        <v>0.987523780689239</v>
      </c>
      <c r="H57" s="27">
        <f t="shared" si="5"/>
        <v>0.9945594261342874</v>
      </c>
    </row>
    <row r="58" spans="1:8" ht="14.25">
      <c r="A58" s="1">
        <f t="shared" si="2"/>
        <v>28</v>
      </c>
      <c r="B58" s="27">
        <f t="shared" si="3"/>
        <v>0.9906908223309062</v>
      </c>
      <c r="C58" s="27">
        <f t="shared" si="3"/>
        <v>0.991423196771985</v>
      </c>
      <c r="D58" s="27">
        <f t="shared" si="3"/>
        <v>0.9996166709674729</v>
      </c>
      <c r="E58" s="27">
        <f t="shared" si="3"/>
        <v>0.9921932158517622</v>
      </c>
      <c r="F58" s="27">
        <f t="shared" si="4"/>
        <v>0.9978981091920294</v>
      </c>
      <c r="G58" s="27">
        <f t="shared" si="5"/>
        <v>0.9870646998169804</v>
      </c>
      <c r="H58" s="27">
        <f t="shared" si="5"/>
        <v>0.9943584928408259</v>
      </c>
    </row>
    <row r="59" spans="1:8" ht="14.25">
      <c r="A59" s="1">
        <f t="shared" si="2"/>
        <v>29</v>
      </c>
      <c r="B59" s="27">
        <f t="shared" si="3"/>
        <v>0.9903599593002633</v>
      </c>
      <c r="C59" s="27">
        <f t="shared" si="3"/>
        <v>0.991118246650994</v>
      </c>
      <c r="D59" s="27">
        <f t="shared" si="3"/>
        <v>0.999602983362879</v>
      </c>
      <c r="E59" s="27">
        <f t="shared" si="3"/>
        <v>0.9919155321593633</v>
      </c>
      <c r="F59" s="27">
        <f t="shared" si="4"/>
        <v>0.9978231234278753</v>
      </c>
      <c r="G59" s="27">
        <f t="shared" si="5"/>
        <v>0.9866058323626177</v>
      </c>
      <c r="H59" s="27">
        <f t="shared" si="5"/>
        <v>0.9941576001424132</v>
      </c>
    </row>
    <row r="60" spans="1:8" ht="14.25">
      <c r="A60" s="1">
        <f t="shared" si="2"/>
        <v>30</v>
      </c>
      <c r="B60" s="27">
        <f t="shared" si="3"/>
        <v>0.9900292067686204</v>
      </c>
      <c r="C60" s="27">
        <f t="shared" si="3"/>
        <v>0.9908133903290756</v>
      </c>
      <c r="D60" s="27">
        <f t="shared" si="3"/>
        <v>0.9995892959457076</v>
      </c>
      <c r="E60" s="27">
        <f t="shared" si="3"/>
        <v>0.9916379261819013</v>
      </c>
      <c r="F60" s="27">
        <f t="shared" si="4"/>
        <v>0.9977481432984295</v>
      </c>
      <c r="G60" s="27">
        <f t="shared" si="5"/>
        <v>0.9861471782269368</v>
      </c>
      <c r="H60" s="27">
        <f t="shared" si="5"/>
        <v>0.9939567480308478</v>
      </c>
    </row>
    <row r="61" spans="1:8" ht="14.25">
      <c r="A61" s="1">
        <f t="shared" si="2"/>
        <v>31</v>
      </c>
      <c r="B61" s="27">
        <f t="shared" si="3"/>
        <v>0.9896985646990737</v>
      </c>
      <c r="C61" s="27">
        <f t="shared" si="3"/>
        <v>0.990508627777378</v>
      </c>
      <c r="D61" s="27">
        <f t="shared" si="3"/>
        <v>0.9995756087159559</v>
      </c>
      <c r="E61" s="27">
        <f t="shared" si="3"/>
        <v>0.991360397897626</v>
      </c>
      <c r="F61" s="27">
        <f t="shared" si="4"/>
        <v>0.9976731688032687</v>
      </c>
      <c r="G61" s="27">
        <f t="shared" si="5"/>
        <v>0.98568873731077</v>
      </c>
      <c r="H61" s="27">
        <f t="shared" si="5"/>
        <v>0.9937559364979297</v>
      </c>
    </row>
    <row r="62" spans="1:8" ht="14.25">
      <c r="A62" s="1">
        <f t="shared" si="2"/>
        <v>32</v>
      </c>
      <c r="B62" s="27">
        <f t="shared" si="3"/>
        <v>0.989368033054732</v>
      </c>
      <c r="C62" s="27">
        <f t="shared" si="3"/>
        <v>0.9902039589670589</v>
      </c>
      <c r="D62" s="27">
        <f t="shared" si="3"/>
        <v>0.9995619216736215</v>
      </c>
      <c r="E62" s="27">
        <f t="shared" si="3"/>
        <v>0.9910829472847936</v>
      </c>
      <c r="F62" s="27">
        <f t="shared" si="4"/>
        <v>0.9975981999419695</v>
      </c>
      <c r="G62" s="27">
        <f t="shared" si="5"/>
        <v>0.9852305095149956</v>
      </c>
      <c r="H62" s="27">
        <f t="shared" si="5"/>
        <v>0.9935551655354609</v>
      </c>
    </row>
    <row r="63" spans="1:8" ht="14.25">
      <c r="A63" s="1">
        <f t="shared" si="2"/>
        <v>33</v>
      </c>
      <c r="B63" s="27">
        <f t="shared" si="3"/>
        <v>0.9890376117987164</v>
      </c>
      <c r="C63" s="27">
        <f t="shared" si="3"/>
        <v>0.9898993838692844</v>
      </c>
      <c r="D63" s="27">
        <f t="shared" si="3"/>
        <v>0.9995482348187017</v>
      </c>
      <c r="E63" s="27">
        <f t="shared" si="3"/>
        <v>0.9908055743216664</v>
      </c>
      <c r="F63" s="27">
        <f t="shared" si="4"/>
        <v>0.9975232367141085</v>
      </c>
      <c r="G63" s="27">
        <f t="shared" si="5"/>
        <v>0.9847724947405381</v>
      </c>
      <c r="H63" s="27">
        <f t="shared" si="5"/>
        <v>0.9933544351352447</v>
      </c>
    </row>
    <row r="64" spans="1:8" ht="14.25">
      <c r="A64" s="1">
        <f t="shared" si="2"/>
        <v>34</v>
      </c>
      <c r="B64" s="27">
        <f t="shared" si="3"/>
        <v>0.9887073008941604</v>
      </c>
      <c r="C64" s="27">
        <f t="shared" si="3"/>
        <v>0.9895949024552297</v>
      </c>
      <c r="D64" s="27">
        <f t="shared" si="3"/>
        <v>0.999534548151194</v>
      </c>
      <c r="E64" s="27">
        <f t="shared" si="3"/>
        <v>0.9905282789865125</v>
      </c>
      <c r="F64" s="27">
        <f t="shared" si="4"/>
        <v>0.9974482791192624</v>
      </c>
      <c r="G64" s="27">
        <f t="shared" si="5"/>
        <v>0.9843146928883678</v>
      </c>
      <c r="H64" s="27">
        <f t="shared" si="5"/>
        <v>0.9931537452890863</v>
      </c>
    </row>
    <row r="65" spans="1:8" ht="14.25">
      <c r="A65" s="1">
        <f t="shared" si="2"/>
        <v>35</v>
      </c>
      <c r="B65" s="27">
        <f t="shared" si="3"/>
        <v>0.9883771003042096</v>
      </c>
      <c r="C65" s="27">
        <f t="shared" si="3"/>
        <v>0.9892905146960788</v>
      </c>
      <c r="D65" s="27">
        <f t="shared" si="3"/>
        <v>0.9995208616710959</v>
      </c>
      <c r="E65" s="27">
        <f t="shared" si="3"/>
        <v>0.9902510612576064</v>
      </c>
      <c r="F65" s="27">
        <f t="shared" si="4"/>
        <v>0.9973733271570079</v>
      </c>
      <c r="G65" s="27">
        <f t="shared" si="5"/>
        <v>0.9838571038595014</v>
      </c>
      <c r="H65" s="27">
        <f t="shared" si="5"/>
        <v>0.9929530959887923</v>
      </c>
    </row>
    <row r="66" spans="1:8" ht="14.25">
      <c r="A66" s="1">
        <f t="shared" si="2"/>
        <v>36</v>
      </c>
      <c r="B66" s="27">
        <f t="shared" si="3"/>
        <v>0.9880470099920219</v>
      </c>
      <c r="C66" s="27">
        <f t="shared" si="3"/>
        <v>0.9889862205630243</v>
      </c>
      <c r="D66" s="27">
        <f t="shared" si="3"/>
        <v>0.9995071753784047</v>
      </c>
      <c r="E66" s="27">
        <f t="shared" si="3"/>
        <v>0.9899739211132286</v>
      </c>
      <c r="F66" s="27">
        <f t="shared" si="4"/>
        <v>0.9972983808269218</v>
      </c>
      <c r="G66" s="27">
        <f t="shared" si="5"/>
        <v>0.9833997275550014</v>
      </c>
      <c r="H66" s="27">
        <f t="shared" si="5"/>
        <v>0.9927524872261714</v>
      </c>
    </row>
    <row r="67" spans="1:8" ht="14.25">
      <c r="A67" s="1">
        <f t="shared" si="2"/>
        <v>37</v>
      </c>
      <c r="B67" s="27">
        <f t="shared" si="3"/>
        <v>0.9877170299207677</v>
      </c>
      <c r="C67" s="27">
        <f t="shared" si="3"/>
        <v>0.9886820200272682</v>
      </c>
      <c r="D67" s="27">
        <f t="shared" si="3"/>
        <v>0.999493489273118</v>
      </c>
      <c r="E67" s="27">
        <f t="shared" si="3"/>
        <v>0.9896968585316654</v>
      </c>
      <c r="F67" s="27">
        <f t="shared" si="4"/>
        <v>0.9972234401285808</v>
      </c>
      <c r="G67" s="27">
        <f t="shared" si="5"/>
        <v>0.9829425638759762</v>
      </c>
      <c r="H67" s="27">
        <f t="shared" si="5"/>
        <v>0.9925519189930334</v>
      </c>
    </row>
    <row r="68" spans="1:8" ht="14.25">
      <c r="A68" s="1">
        <f t="shared" si="2"/>
        <v>38</v>
      </c>
      <c r="B68" s="27">
        <f t="shared" si="3"/>
        <v>0.9873871600536297</v>
      </c>
      <c r="C68" s="27">
        <f t="shared" si="3"/>
        <v>0.988377913060021</v>
      </c>
      <c r="D68" s="27">
        <f t="shared" si="3"/>
        <v>0.999479803355233</v>
      </c>
      <c r="E68" s="27">
        <f t="shared" si="3"/>
        <v>0.9894198734912097</v>
      </c>
      <c r="F68" s="27">
        <f t="shared" si="4"/>
        <v>0.9971485050615617</v>
      </c>
      <c r="G68" s="27">
        <f t="shared" si="5"/>
        <v>0.9824856127235805</v>
      </c>
      <c r="H68" s="27">
        <f t="shared" si="5"/>
        <v>0.9923513912811902</v>
      </c>
    </row>
    <row r="69" spans="1:8" ht="14.25">
      <c r="A69" s="1">
        <f t="shared" si="2"/>
        <v>39</v>
      </c>
      <c r="B69" s="27">
        <f t="shared" si="3"/>
        <v>0.9870574003538027</v>
      </c>
      <c r="C69" s="27">
        <f t="shared" si="3"/>
        <v>0.988073899632502</v>
      </c>
      <c r="D69" s="27">
        <f t="shared" si="3"/>
        <v>0.9994661176247474</v>
      </c>
      <c r="E69" s="27">
        <f t="shared" si="3"/>
        <v>0.98914296597016</v>
      </c>
      <c r="F69" s="27">
        <f t="shared" si="4"/>
        <v>0.9970735756254415</v>
      </c>
      <c r="G69" s="27">
        <f t="shared" si="5"/>
        <v>0.9820288739990145</v>
      </c>
      <c r="H69" s="27">
        <f t="shared" si="5"/>
        <v>0.9921509040824551</v>
      </c>
    </row>
    <row r="70" spans="1:8" ht="14.25">
      <c r="A70" s="1">
        <f t="shared" si="2"/>
        <v>40</v>
      </c>
      <c r="B70" s="27">
        <f t="shared" si="3"/>
        <v>0.9867277507844939</v>
      </c>
      <c r="C70" s="27">
        <f t="shared" si="3"/>
        <v>0.9877699797159396</v>
      </c>
      <c r="D70" s="27">
        <f t="shared" si="3"/>
        <v>0.9994524320816583</v>
      </c>
      <c r="E70" s="27">
        <f t="shared" si="3"/>
        <v>0.9888661359468212</v>
      </c>
      <c r="F70" s="27">
        <f t="shared" si="4"/>
        <v>0.996998651819797</v>
      </c>
      <c r="G70" s="27">
        <f t="shared" si="5"/>
        <v>0.9815723476035247</v>
      </c>
      <c r="H70" s="27">
        <f t="shared" si="5"/>
        <v>0.9919504573886432</v>
      </c>
    </row>
    <row r="71" spans="1:8" ht="14.25">
      <c r="A71" s="1">
        <f t="shared" si="2"/>
        <v>41</v>
      </c>
      <c r="B71" s="27">
        <f t="shared" si="3"/>
        <v>0.9863982113089229</v>
      </c>
      <c r="C71" s="27">
        <f t="shared" si="3"/>
        <v>0.987466153281571</v>
      </c>
      <c r="D71" s="27">
        <f t="shared" si="3"/>
        <v>0.9994387467259636</v>
      </c>
      <c r="E71" s="27">
        <f t="shared" si="3"/>
        <v>0.9885893833995039</v>
      </c>
      <c r="F71" s="27">
        <f t="shared" si="4"/>
        <v>0.996923733644205</v>
      </c>
      <c r="G71" s="27">
        <f t="shared" si="5"/>
        <v>0.9811160334384035</v>
      </c>
      <c r="H71" s="27">
        <f t="shared" si="5"/>
        <v>0.9917500511915711</v>
      </c>
    </row>
    <row r="72" spans="1:8" ht="14.25">
      <c r="A72" s="1">
        <f t="shared" si="2"/>
        <v>42</v>
      </c>
      <c r="B72" s="27">
        <f t="shared" si="3"/>
        <v>0.9860687818903213</v>
      </c>
      <c r="C72" s="27">
        <f t="shared" si="3"/>
        <v>0.9871624203006419</v>
      </c>
      <c r="D72" s="27">
        <f t="shared" si="3"/>
        <v>0.9994250615576603</v>
      </c>
      <c r="E72" s="27">
        <f t="shared" si="3"/>
        <v>0.9883127083065251</v>
      </c>
      <c r="F72" s="27">
        <f t="shared" si="4"/>
        <v>0.9968488210982425</v>
      </c>
      <c r="G72" s="27">
        <f t="shared" si="5"/>
        <v>0.9806599314049889</v>
      </c>
      <c r="H72" s="27">
        <f t="shared" si="5"/>
        <v>0.9915496854830572</v>
      </c>
    </row>
    <row r="73" spans="1:8" ht="14.25">
      <c r="A73" s="1">
        <f t="shared" si="2"/>
        <v>43</v>
      </c>
      <c r="B73" s="27">
        <f t="shared" si="3"/>
        <v>0.9857394624919333</v>
      </c>
      <c r="C73" s="27">
        <f t="shared" si="3"/>
        <v>0.9868587807444075</v>
      </c>
      <c r="D73" s="27">
        <f t="shared" si="3"/>
        <v>0.9994113765767461</v>
      </c>
      <c r="E73" s="27">
        <f t="shared" si="3"/>
        <v>0.9880361106462078</v>
      </c>
      <c r="F73" s="27">
        <f t="shared" si="4"/>
        <v>0.9967739141814865</v>
      </c>
      <c r="G73" s="27">
        <f t="shared" si="5"/>
        <v>0.9802040414046649</v>
      </c>
      <c r="H73" s="27">
        <f t="shared" si="5"/>
        <v>0.9913493602549216</v>
      </c>
    </row>
    <row r="74" spans="1:8" ht="14.25">
      <c r="A74" s="1">
        <f t="shared" si="2"/>
        <v>44</v>
      </c>
      <c r="B74" s="27">
        <f t="shared" si="3"/>
        <v>0.9854102530770151</v>
      </c>
      <c r="C74" s="27">
        <f t="shared" si="3"/>
        <v>0.9865552345841312</v>
      </c>
      <c r="D74" s="27">
        <f t="shared" si="3"/>
        <v>0.9993976917832182</v>
      </c>
      <c r="E74" s="27">
        <f t="shared" si="3"/>
        <v>0.987759590396881</v>
      </c>
      <c r="F74" s="27">
        <f t="shared" si="4"/>
        <v>0.996699012893514</v>
      </c>
      <c r="G74" s="27">
        <f t="shared" si="5"/>
        <v>0.9797483633388615</v>
      </c>
      <c r="H74" s="27">
        <f t="shared" si="5"/>
        <v>0.9911490754989858</v>
      </c>
    </row>
    <row r="75" spans="1:8" ht="14.25">
      <c r="A75" s="1">
        <f t="shared" si="2"/>
        <v>45</v>
      </c>
      <c r="B75" s="27">
        <f t="shared" si="3"/>
        <v>0.9850811536088354</v>
      </c>
      <c r="C75" s="27">
        <f t="shared" si="3"/>
        <v>0.9862517817910855</v>
      </c>
      <c r="D75" s="27">
        <f t="shared" si="3"/>
        <v>0.9993840071770743</v>
      </c>
      <c r="E75" s="27">
        <f t="shared" si="3"/>
        <v>0.9874831475368798</v>
      </c>
      <c r="F75" s="27">
        <f t="shared" si="4"/>
        <v>0.9966241172339021</v>
      </c>
      <c r="G75" s="27">
        <f t="shared" si="5"/>
        <v>0.9792928971090543</v>
      </c>
      <c r="H75" s="27">
        <f t="shared" si="5"/>
        <v>0.9909488312070731</v>
      </c>
    </row>
    <row r="76" spans="1:8" ht="14.25">
      <c r="A76" s="1">
        <f t="shared" si="2"/>
        <v>46</v>
      </c>
      <c r="B76" s="27">
        <f t="shared" si="3"/>
        <v>0.984752164050675</v>
      </c>
      <c r="C76" s="27">
        <f t="shared" si="3"/>
        <v>0.9859484223365519</v>
      </c>
      <c r="D76" s="27">
        <f t="shared" si="3"/>
        <v>0.9993703227583117</v>
      </c>
      <c r="E76" s="27">
        <f t="shared" si="3"/>
        <v>0.9872067820445455</v>
      </c>
      <c r="F76" s="27">
        <f t="shared" si="4"/>
        <v>0.9965492272022277</v>
      </c>
      <c r="G76" s="27">
        <f t="shared" si="5"/>
        <v>0.978837642616765</v>
      </c>
      <c r="H76" s="27">
        <f t="shared" si="5"/>
        <v>0.9907486273710086</v>
      </c>
    </row>
    <row r="77" spans="1:8" ht="14.25">
      <c r="A77" s="1">
        <f t="shared" si="2"/>
        <v>47</v>
      </c>
      <c r="B77" s="27">
        <f t="shared" si="3"/>
        <v>0.984423284365827</v>
      </c>
      <c r="C77" s="27">
        <f t="shared" si="3"/>
        <v>0.9856451561918205</v>
      </c>
      <c r="D77" s="27">
        <f t="shared" si="3"/>
        <v>0.9993566385269278</v>
      </c>
      <c r="E77" s="27">
        <f t="shared" si="3"/>
        <v>0.9869304938982251</v>
      </c>
      <c r="F77" s="27">
        <f t="shared" si="4"/>
        <v>0.996474342798068</v>
      </c>
      <c r="G77" s="27">
        <f t="shared" si="5"/>
        <v>0.9783825997635607</v>
      </c>
      <c r="H77" s="27">
        <f t="shared" si="5"/>
        <v>0.9905484639826186</v>
      </c>
    </row>
    <row r="78" spans="1:8" ht="14.25">
      <c r="A78" s="1">
        <f t="shared" si="2"/>
        <v>48</v>
      </c>
      <c r="B78" s="27">
        <f t="shared" si="3"/>
        <v>0.984094514517597</v>
      </c>
      <c r="C78" s="27">
        <f t="shared" si="3"/>
        <v>0.9853419833281902</v>
      </c>
      <c r="D78" s="27">
        <f t="shared" si="3"/>
        <v>0.9993429544829201</v>
      </c>
      <c r="E78" s="27">
        <f t="shared" si="3"/>
        <v>0.986654283076272</v>
      </c>
      <c r="F78" s="27">
        <f t="shared" si="4"/>
        <v>0.9963994640210001</v>
      </c>
      <c r="G78" s="27">
        <f t="shared" si="5"/>
        <v>0.9779277684510544</v>
      </c>
      <c r="H78" s="27">
        <f t="shared" si="5"/>
        <v>0.9903483410337317</v>
      </c>
    </row>
    <row r="79" spans="1:8" ht="14.25">
      <c r="A79" s="1">
        <f t="shared" si="2"/>
        <v>49</v>
      </c>
      <c r="B79" s="27">
        <f t="shared" si="3"/>
        <v>0.9837658544693024</v>
      </c>
      <c r="C79" s="27">
        <f t="shared" si="3"/>
        <v>0.985038903716969</v>
      </c>
      <c r="D79" s="27">
        <f t="shared" si="3"/>
        <v>0.999329270626286</v>
      </c>
      <c r="E79" s="27">
        <f t="shared" si="3"/>
        <v>0.9863781495570455</v>
      </c>
      <c r="F79" s="27">
        <f t="shared" si="4"/>
        <v>0.9963245908706011</v>
      </c>
      <c r="G79" s="27">
        <f t="shared" si="5"/>
        <v>0.9774731485809052</v>
      </c>
      <c r="H79" s="27">
        <f t="shared" si="5"/>
        <v>0.9901482585161777</v>
      </c>
    </row>
    <row r="80" spans="1:8" ht="14.25">
      <c r="A80" s="1">
        <f t="shared" si="2"/>
        <v>50</v>
      </c>
      <c r="B80" s="27">
        <f t="shared" si="3"/>
        <v>0.9834373041842732</v>
      </c>
      <c r="C80" s="27">
        <f t="shared" si="3"/>
        <v>0.9847359173294734</v>
      </c>
      <c r="D80" s="27">
        <f t="shared" si="3"/>
        <v>0.9993155869570229</v>
      </c>
      <c r="E80" s="27">
        <f t="shared" si="3"/>
        <v>0.9861020933189111</v>
      </c>
      <c r="F80" s="27">
        <f t="shared" si="4"/>
        <v>0.9962497233464482</v>
      </c>
      <c r="G80" s="27">
        <f t="shared" si="5"/>
        <v>0.9770187400548173</v>
      </c>
      <c r="H80" s="27">
        <f t="shared" si="5"/>
        <v>0.9899482164217881</v>
      </c>
    </row>
    <row r="81" spans="1:8" ht="14.25">
      <c r="A81" s="1">
        <f t="shared" si="2"/>
        <v>51</v>
      </c>
      <c r="B81" s="27">
        <f t="shared" si="3"/>
        <v>0.9831088636258515</v>
      </c>
      <c r="C81" s="27">
        <f t="shared" si="3"/>
        <v>0.9844330241370289</v>
      </c>
      <c r="D81" s="27">
        <f t="shared" si="3"/>
        <v>0.9993019034751284</v>
      </c>
      <c r="E81" s="27">
        <f t="shared" si="3"/>
        <v>0.9858261143402401</v>
      </c>
      <c r="F81" s="27">
        <f t="shared" si="4"/>
        <v>0.9961748614481188</v>
      </c>
      <c r="G81" s="27">
        <f t="shared" si="5"/>
        <v>0.976564542774541</v>
      </c>
      <c r="H81" s="27">
        <f t="shared" si="5"/>
        <v>0.9897482147423962</v>
      </c>
    </row>
    <row r="82" spans="1:8" ht="14.25">
      <c r="A82" s="1">
        <f t="shared" si="2"/>
        <v>52</v>
      </c>
      <c r="B82" s="27">
        <f t="shared" si="3"/>
        <v>0.9827805327573916</v>
      </c>
      <c r="C82" s="27">
        <f t="shared" si="3"/>
        <v>0.98413022411097</v>
      </c>
      <c r="D82" s="27">
        <f t="shared" si="3"/>
        <v>0.9992882201805997</v>
      </c>
      <c r="E82" s="27">
        <f t="shared" si="3"/>
        <v>0.9855502125994101</v>
      </c>
      <c r="F82" s="27">
        <f t="shared" si="4"/>
        <v>0.99610000517519</v>
      </c>
      <c r="G82" s="27">
        <f t="shared" si="5"/>
        <v>0.9761105566418721</v>
      </c>
      <c r="H82" s="27">
        <f t="shared" si="5"/>
        <v>0.9895482534698367</v>
      </c>
    </row>
    <row r="83" spans="1:8" ht="14.25">
      <c r="A83" s="1">
        <f t="shared" si="2"/>
        <v>53</v>
      </c>
      <c r="B83" s="27">
        <f t="shared" si="3"/>
        <v>0.9824523115422603</v>
      </c>
      <c r="C83" s="27">
        <f t="shared" si="3"/>
        <v>0.9838275172226395</v>
      </c>
      <c r="D83" s="27">
        <f t="shared" si="3"/>
        <v>0.9992745370734344</v>
      </c>
      <c r="E83" s="27">
        <f t="shared" si="3"/>
        <v>0.9852743880748046</v>
      </c>
      <c r="F83" s="27">
        <f t="shared" si="4"/>
        <v>0.9960251545272392</v>
      </c>
      <c r="G83" s="27">
        <f t="shared" si="5"/>
        <v>0.9756567815586522</v>
      </c>
      <c r="H83" s="27">
        <f t="shared" si="5"/>
        <v>0.9893483325959462</v>
      </c>
    </row>
    <row r="84" spans="1:8" ht="14.25">
      <c r="A84" s="1">
        <f t="shared" si="2"/>
        <v>54</v>
      </c>
      <c r="B84" s="27">
        <f t="shared" si="3"/>
        <v>0.9821241999438364</v>
      </c>
      <c r="C84" s="27">
        <f t="shared" si="3"/>
        <v>0.9835249034433895</v>
      </c>
      <c r="D84" s="27">
        <f t="shared" si="3"/>
        <v>0.9992608541536299</v>
      </c>
      <c r="E84" s="27">
        <f t="shared" si="3"/>
        <v>0.9849986407448132</v>
      </c>
      <c r="F84" s="27">
        <f t="shared" si="4"/>
        <v>0.9959503095038436</v>
      </c>
      <c r="G84" s="27">
        <f t="shared" si="5"/>
        <v>0.9752032174267685</v>
      </c>
      <c r="H84" s="27">
        <f t="shared" si="5"/>
        <v>0.989148452112563</v>
      </c>
    </row>
    <row r="85" spans="1:8" ht="14.25">
      <c r="A85" s="1">
        <f t="shared" si="2"/>
        <v>55</v>
      </c>
      <c r="B85" s="27">
        <f t="shared" si="3"/>
        <v>0.9817961979255109</v>
      </c>
      <c r="C85" s="27">
        <f t="shared" si="3"/>
        <v>0.9832223827445807</v>
      </c>
      <c r="D85" s="27">
        <f t="shared" si="3"/>
        <v>0.9992471714211836</v>
      </c>
      <c r="E85" s="27">
        <f t="shared" si="3"/>
        <v>0.9847229705878318</v>
      </c>
      <c r="F85" s="27">
        <f t="shared" si="4"/>
        <v>0.9958754701045804</v>
      </c>
      <c r="G85" s="27">
        <f t="shared" si="5"/>
        <v>0.9747498641481537</v>
      </c>
      <c r="H85" s="27">
        <f t="shared" si="5"/>
        <v>0.9889486120115266</v>
      </c>
    </row>
    <row r="86" spans="1:8" ht="14.25">
      <c r="A86" s="1">
        <f t="shared" si="2"/>
        <v>56</v>
      </c>
      <c r="B86" s="27">
        <f t="shared" si="3"/>
        <v>0.9814683054506871</v>
      </c>
      <c r="C86" s="27">
        <f t="shared" si="3"/>
        <v>0.9829199550975828</v>
      </c>
      <c r="D86" s="27">
        <f t="shared" si="3"/>
        <v>0.9992334888760929</v>
      </c>
      <c r="E86" s="27">
        <f t="shared" si="3"/>
        <v>0.9844473775822618</v>
      </c>
      <c r="F86" s="27">
        <f t="shared" si="4"/>
        <v>0.9958006363290274</v>
      </c>
      <c r="G86" s="27">
        <f t="shared" si="5"/>
        <v>0.9742967216247861</v>
      </c>
      <c r="H86" s="27">
        <f t="shared" si="5"/>
        <v>0.9887488122846787</v>
      </c>
    </row>
    <row r="87" spans="1:8" ht="14.25">
      <c r="A87" s="1">
        <f t="shared" si="2"/>
        <v>57</v>
      </c>
      <c r="B87" s="27">
        <f t="shared" si="3"/>
        <v>0.9811405224827806</v>
      </c>
      <c r="C87" s="27">
        <f t="shared" si="3"/>
        <v>0.9826176204737739</v>
      </c>
      <c r="D87" s="27">
        <f t="shared" si="3"/>
        <v>0.9992198065183553</v>
      </c>
      <c r="E87" s="27">
        <f t="shared" si="3"/>
        <v>0.9841718617065109</v>
      </c>
      <c r="F87" s="27">
        <f t="shared" si="4"/>
        <v>0.9957258081767616</v>
      </c>
      <c r="G87" s="27">
        <f t="shared" si="5"/>
        <v>0.9738437897586897</v>
      </c>
      <c r="H87" s="27">
        <f t="shared" si="5"/>
        <v>0.9885490529238623</v>
      </c>
    </row>
    <row r="88" spans="1:8" ht="14.25">
      <c r="A88" s="1">
        <f t="shared" si="2"/>
        <v>58</v>
      </c>
      <c r="B88" s="27">
        <f t="shared" si="3"/>
        <v>0.9808128489852191</v>
      </c>
      <c r="C88" s="27">
        <f t="shared" si="3"/>
        <v>0.9823153788445413</v>
      </c>
      <c r="D88" s="27">
        <f t="shared" si="3"/>
        <v>0.9992061243479682</v>
      </c>
      <c r="E88" s="27">
        <f t="shared" si="3"/>
        <v>0.9838964229389932</v>
      </c>
      <c r="F88" s="27">
        <f t="shared" si="4"/>
        <v>0.9956509856473607</v>
      </c>
      <c r="G88" s="27">
        <f t="shared" si="5"/>
        <v>0.973391068451934</v>
      </c>
      <c r="H88" s="27">
        <f t="shared" si="5"/>
        <v>0.9883493339209222</v>
      </c>
    </row>
    <row r="89" spans="1:8" ht="14.25">
      <c r="A89" s="1">
        <f t="shared" si="2"/>
        <v>59</v>
      </c>
      <c r="B89" s="27">
        <f t="shared" si="3"/>
        <v>0.9804852849214427</v>
      </c>
      <c r="C89" s="27">
        <f t="shared" si="3"/>
        <v>0.9820132301812811</v>
      </c>
      <c r="D89" s="27">
        <f t="shared" si="3"/>
        <v>0.9991924423649291</v>
      </c>
      <c r="E89" s="27">
        <f t="shared" si="3"/>
        <v>0.9836210612581282</v>
      </c>
      <c r="F89" s="27">
        <f t="shared" si="4"/>
        <v>0.995576168740402</v>
      </c>
      <c r="G89" s="27">
        <f t="shared" si="5"/>
        <v>0.9729385576066341</v>
      </c>
      <c r="H89" s="27">
        <f t="shared" si="5"/>
        <v>0.9881496552677047</v>
      </c>
    </row>
    <row r="90" spans="1:8" ht="14.25">
      <c r="A90" s="1">
        <f t="shared" si="2"/>
        <v>60</v>
      </c>
      <c r="B90" s="27">
        <f t="shared" si="3"/>
        <v>0.9801578302549034</v>
      </c>
      <c r="C90" s="27">
        <f t="shared" si="3"/>
        <v>0.9817111744553978</v>
      </c>
      <c r="D90" s="27">
        <f t="shared" si="3"/>
        <v>0.9991787605692354</v>
      </c>
      <c r="E90" s="27">
        <f t="shared" si="3"/>
        <v>0.983345776642342</v>
      </c>
      <c r="F90" s="27">
        <f t="shared" si="4"/>
        <v>0.9955013574554632</v>
      </c>
      <c r="G90" s="27">
        <f t="shared" si="5"/>
        <v>0.9724862571249502</v>
      </c>
      <c r="H90" s="27">
        <f t="shared" si="5"/>
        <v>0.987950016956058</v>
      </c>
    </row>
    <row r="91" spans="1:8" ht="14.25">
      <c r="A91" s="1">
        <f t="shared" si="2"/>
        <v>61</v>
      </c>
      <c r="B91" s="27">
        <f t="shared" si="3"/>
        <v>0.9798304849490658</v>
      </c>
      <c r="C91" s="27">
        <f t="shared" si="3"/>
        <v>0.9814092116383051</v>
      </c>
      <c r="D91" s="27">
        <f t="shared" si="3"/>
        <v>0.9991650789608845</v>
      </c>
      <c r="E91" s="27">
        <f t="shared" si="3"/>
        <v>0.9830705690700664</v>
      </c>
      <c r="F91" s="27">
        <f t="shared" si="4"/>
        <v>0.9954265517921218</v>
      </c>
      <c r="G91" s="27">
        <f t="shared" si="5"/>
        <v>0.9720341669090885</v>
      </c>
      <c r="H91" s="27">
        <f t="shared" si="5"/>
        <v>0.9877504189778317</v>
      </c>
    </row>
    <row r="92" spans="1:8" ht="14.25">
      <c r="A92" s="1">
        <f t="shared" si="2"/>
        <v>62</v>
      </c>
      <c r="B92" s="27">
        <f t="shared" si="3"/>
        <v>0.9795032489674063</v>
      </c>
      <c r="C92" s="27">
        <f t="shared" si="3"/>
        <v>0.9811073417014252</v>
      </c>
      <c r="D92" s="27">
        <f t="shared" si="3"/>
        <v>0.9991513975398738</v>
      </c>
      <c r="E92" s="27">
        <f t="shared" si="3"/>
        <v>0.9827954385197394</v>
      </c>
      <c r="F92" s="27">
        <f t="shared" si="4"/>
        <v>0.9953517517499553</v>
      </c>
      <c r="G92" s="27">
        <f t="shared" si="5"/>
        <v>0.9715822868613004</v>
      </c>
      <c r="H92" s="27">
        <f t="shared" si="5"/>
        <v>0.9875508613248771</v>
      </c>
    </row>
    <row r="93" spans="1:8" ht="14.25">
      <c r="A93" s="1">
        <f t="shared" si="2"/>
        <v>63</v>
      </c>
      <c r="B93" s="27">
        <f t="shared" si="3"/>
        <v>0.9791761222734137</v>
      </c>
      <c r="C93" s="27">
        <f t="shared" si="3"/>
        <v>0.9808055646161895</v>
      </c>
      <c r="D93" s="27">
        <f t="shared" si="3"/>
        <v>0.9991377163062009</v>
      </c>
      <c r="E93" s="27">
        <f t="shared" si="3"/>
        <v>0.9825203849698049</v>
      </c>
      <c r="F93" s="27">
        <f t="shared" si="4"/>
        <v>0.9952769573285413</v>
      </c>
      <c r="G93" s="27">
        <f t="shared" si="5"/>
        <v>0.9711306168838829</v>
      </c>
      <c r="H93" s="27">
        <f t="shared" si="5"/>
        <v>0.9873513439890473</v>
      </c>
    </row>
    <row r="94" spans="1:8" ht="14.25">
      <c r="A94" s="1">
        <f t="shared" si="2"/>
        <v>64</v>
      </c>
      <c r="B94" s="27">
        <f t="shared" si="3"/>
        <v>0.978849104830589</v>
      </c>
      <c r="C94" s="27">
        <f t="shared" si="3"/>
        <v>0.9805038803540377</v>
      </c>
      <c r="D94" s="27">
        <f t="shared" si="3"/>
        <v>0.999124035259863</v>
      </c>
      <c r="E94" s="27">
        <f t="shared" si="3"/>
        <v>0.982245408398713</v>
      </c>
      <c r="F94" s="27">
        <f t="shared" si="4"/>
        <v>0.9952021685274575</v>
      </c>
      <c r="G94" s="27">
        <f t="shared" si="5"/>
        <v>0.9706791568791782</v>
      </c>
      <c r="H94" s="27">
        <f t="shared" si="5"/>
        <v>0.9871518669621969</v>
      </c>
    </row>
    <row r="95" spans="1:8" ht="14.25">
      <c r="A95" s="1">
        <f t="shared" si="2"/>
        <v>65</v>
      </c>
      <c r="B95" s="27">
        <f t="shared" si="3"/>
        <v>0.9785221966024453</v>
      </c>
      <c r="C95" s="27">
        <f t="shared" si="3"/>
        <v>0.9802022888864186</v>
      </c>
      <c r="D95" s="27">
        <f t="shared" si="3"/>
        <v>0.9991103544008578</v>
      </c>
      <c r="E95" s="27">
        <f t="shared" si="3"/>
        <v>0.9819705087849196</v>
      </c>
      <c r="F95" s="27">
        <f t="shared" si="4"/>
        <v>0.9951273853462814</v>
      </c>
      <c r="G95" s="27">
        <f t="shared" si="5"/>
        <v>0.9702279067495739</v>
      </c>
      <c r="H95" s="27">
        <f t="shared" si="5"/>
        <v>0.9869524302361821</v>
      </c>
    </row>
    <row r="96" spans="1:8" ht="14.25">
      <c r="A96" s="1">
        <f t="shared" si="2"/>
        <v>66</v>
      </c>
      <c r="B96" s="27">
        <f t="shared" si="3"/>
        <v>0.9781953975525082</v>
      </c>
      <c r="C96" s="27">
        <f t="shared" si="3"/>
        <v>0.9799007901847897</v>
      </c>
      <c r="D96" s="27">
        <f>D95*(1-D$26)</f>
        <v>0.9990966737291825</v>
      </c>
      <c r="E96" s="27">
        <f t="shared" si="3"/>
        <v>0.9816956861068871</v>
      </c>
      <c r="F96" s="27">
        <f t="shared" si="4"/>
        <v>0.9950526077845909</v>
      </c>
      <c r="G96" s="27">
        <f t="shared" si="5"/>
        <v>0.9697768663975034</v>
      </c>
      <c r="H96" s="27">
        <f t="shared" si="5"/>
        <v>0.9867530338028608</v>
      </c>
    </row>
    <row r="97" spans="1:8" ht="14.25">
      <c r="A97" s="1">
        <f aca="true" t="shared" si="6" ref="A97:A106">A96+1</f>
        <v>67</v>
      </c>
      <c r="B97" s="27">
        <f aca="true" t="shared" si="7" ref="B97:E106">B96*(1-B$26)</f>
        <v>0.977868707644315</v>
      </c>
      <c r="C97" s="27">
        <f t="shared" si="7"/>
        <v>0.9795993842206172</v>
      </c>
      <c r="D97" s="27">
        <f t="shared" si="7"/>
        <v>0.9990829932448347</v>
      </c>
      <c r="E97" s="27">
        <f t="shared" si="7"/>
        <v>0.9814209403430832</v>
      </c>
      <c r="F97" s="27">
        <f aca="true" t="shared" si="8" ref="F97:G106">F96*(1-F$26)</f>
        <v>0.9949778358419638</v>
      </c>
      <c r="G97" s="27">
        <f aca="true" t="shared" si="9" ref="G97:H103">G96*(1-G$26)</f>
        <v>0.9693260357254448</v>
      </c>
      <c r="H97" s="27">
        <f t="shared" si="9"/>
        <v>0.9865536776540927</v>
      </c>
    </row>
    <row r="98" spans="1:8" ht="14.25">
      <c r="A98" s="1">
        <f t="shared" si="6"/>
        <v>68</v>
      </c>
      <c r="B98" s="27">
        <f t="shared" si="7"/>
        <v>0.9775421268414155</v>
      </c>
      <c r="C98" s="27">
        <f t="shared" si="7"/>
        <v>0.9792980709653762</v>
      </c>
      <c r="D98" s="27">
        <f t="shared" si="7"/>
        <v>0.9990693129478118</v>
      </c>
      <c r="E98" s="27">
        <f t="shared" si="7"/>
        <v>0.9811462714719823</v>
      </c>
      <c r="F98" s="27">
        <f t="shared" si="8"/>
        <v>0.9949030695179776</v>
      </c>
      <c r="G98" s="27">
        <f t="shared" si="9"/>
        <v>0.9688754146359222</v>
      </c>
      <c r="H98" s="27">
        <f t="shared" si="9"/>
        <v>0.986354361781739</v>
      </c>
    </row>
    <row r="99" spans="1:8" ht="14.25">
      <c r="A99" s="1">
        <f t="shared" si="6"/>
        <v>69</v>
      </c>
      <c r="B99" s="27">
        <f t="shared" si="7"/>
        <v>0.9772156551073715</v>
      </c>
      <c r="C99" s="27">
        <f t="shared" si="7"/>
        <v>0.9789968503905506</v>
      </c>
      <c r="D99" s="27">
        <f t="shared" si="7"/>
        <v>0.999055632838111</v>
      </c>
      <c r="E99" s="27">
        <f t="shared" si="7"/>
        <v>0.9808716794720644</v>
      </c>
      <c r="F99" s="27">
        <f t="shared" si="8"/>
        <v>0.9948283088122102</v>
      </c>
      <c r="G99" s="27">
        <f t="shared" si="9"/>
        <v>0.9684250030315045</v>
      </c>
      <c r="H99" s="27">
        <f t="shared" si="9"/>
        <v>0.9861550861776625</v>
      </c>
    </row>
    <row r="100" spans="1:8" ht="14.25">
      <c r="A100" s="1">
        <f t="shared" si="6"/>
        <v>70</v>
      </c>
      <c r="B100" s="27">
        <f t="shared" si="7"/>
        <v>0.9768892924057572</v>
      </c>
      <c r="C100" s="27">
        <f t="shared" si="7"/>
        <v>0.9786957224676329</v>
      </c>
      <c r="D100" s="27">
        <f t="shared" si="7"/>
        <v>0.9990419529157302</v>
      </c>
      <c r="E100" s="27">
        <f t="shared" si="7"/>
        <v>0.9805971643218158</v>
      </c>
      <c r="F100" s="27">
        <f t="shared" si="8"/>
        <v>0.9947535537242395</v>
      </c>
      <c r="G100" s="27">
        <f t="shared" si="9"/>
        <v>0.9679748008148061</v>
      </c>
      <c r="H100" s="27">
        <f t="shared" si="9"/>
        <v>0.9859558508337276</v>
      </c>
    </row>
    <row r="101" spans="1:8" ht="14.25">
      <c r="A101" s="1">
        <f t="shared" si="6"/>
        <v>71</v>
      </c>
      <c r="B101" s="27">
        <f t="shared" si="7"/>
        <v>0.9765630387001586</v>
      </c>
      <c r="C101" s="27">
        <f t="shared" si="7"/>
        <v>0.9783946871681245</v>
      </c>
      <c r="D101" s="27">
        <f t="shared" si="7"/>
        <v>0.9990282731806664</v>
      </c>
      <c r="E101" s="27">
        <f t="shared" si="7"/>
        <v>0.9803227259997285</v>
      </c>
      <c r="F101" s="27">
        <f t="shared" si="8"/>
        <v>0.9946788042536433</v>
      </c>
      <c r="G101" s="27">
        <f t="shared" si="9"/>
        <v>0.9675248078884868</v>
      </c>
      <c r="H101" s="27">
        <f t="shared" si="9"/>
        <v>0.9857566557418006</v>
      </c>
    </row>
    <row r="102" spans="1:8" ht="14.25">
      <c r="A102" s="1">
        <f t="shared" si="6"/>
        <v>72</v>
      </c>
      <c r="B102" s="27">
        <f t="shared" si="7"/>
        <v>0.9762368939541742</v>
      </c>
      <c r="C102" s="27">
        <f t="shared" si="7"/>
        <v>0.9780937444635355</v>
      </c>
      <c r="D102" s="27">
        <f t="shared" si="7"/>
        <v>0.9990145936329173</v>
      </c>
      <c r="E102" s="27">
        <f t="shared" si="7"/>
        <v>0.9800483644843009</v>
      </c>
      <c r="F102" s="27">
        <f t="shared" si="8"/>
        <v>0.9946040603999995</v>
      </c>
      <c r="G102" s="27">
        <f t="shared" si="9"/>
        <v>0.9670750241552514</v>
      </c>
      <c r="H102" s="27">
        <f t="shared" si="9"/>
        <v>0.9855575008937493</v>
      </c>
    </row>
    <row r="103" spans="1:8" ht="14.25">
      <c r="A103" s="1">
        <f t="shared" si="6"/>
        <v>73</v>
      </c>
      <c r="B103" s="27">
        <f t="shared" si="7"/>
        <v>0.9759108581314146</v>
      </c>
      <c r="C103" s="27">
        <f t="shared" si="7"/>
        <v>0.9777928943253847</v>
      </c>
      <c r="D103" s="27">
        <f t="shared" si="7"/>
        <v>0.9990009142724803</v>
      </c>
      <c r="E103" s="27">
        <f t="shared" si="7"/>
        <v>0.9797740797540371</v>
      </c>
      <c r="F103" s="27">
        <f t="shared" si="8"/>
        <v>0.994529322162886</v>
      </c>
      <c r="G103" s="27">
        <f t="shared" si="9"/>
        <v>0.96662544951785</v>
      </c>
      <c r="H103" s="27">
        <f t="shared" si="9"/>
        <v>0.985358386281443</v>
      </c>
    </row>
    <row r="104" spans="1:8" ht="14.25">
      <c r="A104" s="1">
        <f t="shared" si="6"/>
        <v>74</v>
      </c>
      <c r="B104" s="27">
        <f t="shared" si="7"/>
        <v>0.9755849311955025</v>
      </c>
      <c r="C104" s="27">
        <f t="shared" si="7"/>
        <v>0.9774921367252</v>
      </c>
      <c r="D104" s="27">
        <f t="shared" si="7"/>
        <v>0.9989872350993526</v>
      </c>
      <c r="E104" s="27">
        <f t="shared" si="7"/>
        <v>0.9794998717874474</v>
      </c>
      <c r="F104" s="27">
        <f t="shared" si="8"/>
        <v>0.9944545895418808</v>
      </c>
      <c r="G104" s="27">
        <f t="shared" si="8"/>
        <v>0.966176083879078</v>
      </c>
      <c r="H104" s="27">
        <f aca="true" t="shared" si="10" ref="H104:H109">H103*(1-H$26)</f>
        <v>0.9851593118967529</v>
      </c>
    </row>
    <row r="105" spans="1:8" ht="14.25">
      <c r="A105" s="1">
        <f t="shared" si="6"/>
        <v>75</v>
      </c>
      <c r="B105" s="27">
        <f t="shared" si="7"/>
        <v>0.9752591131100725</v>
      </c>
      <c r="C105" s="27">
        <f t="shared" si="7"/>
        <v>0.9771914716345176</v>
      </c>
      <c r="D105" s="27">
        <f t="shared" si="7"/>
        <v>0.9989735561135319</v>
      </c>
      <c r="E105" s="27">
        <f t="shared" si="7"/>
        <v>0.979225740563048</v>
      </c>
      <c r="F105" s="27">
        <f t="shared" si="8"/>
        <v>0.9943798625365619</v>
      </c>
      <c r="G105" s="27">
        <f t="shared" si="8"/>
        <v>0.9657269271417761</v>
      </c>
      <c r="H105" s="27">
        <f t="shared" si="10"/>
        <v>0.9849602777315516</v>
      </c>
    </row>
    <row r="106" spans="1:8" ht="14.25">
      <c r="A106" s="1">
        <f t="shared" si="6"/>
        <v>76</v>
      </c>
      <c r="B106" s="27">
        <f t="shared" si="7"/>
        <v>0.9749334038387718</v>
      </c>
      <c r="C106" s="27">
        <f t="shared" si="7"/>
        <v>0.9768908990248827</v>
      </c>
      <c r="D106" s="27">
        <f t="shared" si="7"/>
        <v>0.9989598773150156</v>
      </c>
      <c r="E106" s="27">
        <f t="shared" si="7"/>
        <v>0.9789516860593613</v>
      </c>
      <c r="F106" s="27">
        <f t="shared" si="8"/>
        <v>0.9943051411465071</v>
      </c>
      <c r="G106" s="27" t="s">
        <v>15</v>
      </c>
      <c r="H106" s="27">
        <f t="shared" si="10"/>
        <v>0.9847612837777135</v>
      </c>
    </row>
    <row r="107" spans="1:8" ht="14.25">
      <c r="A107" s="1">
        <v>77</v>
      </c>
      <c r="B107" s="27">
        <f aca="true" t="shared" si="11" ref="B107:F108">B106*(1-B$26)</f>
        <v>0.9746078033452595</v>
      </c>
      <c r="C107" s="27">
        <f t="shared" si="11"/>
        <v>0.9765904188678493</v>
      </c>
      <c r="D107" s="27">
        <f t="shared" si="11"/>
        <v>0.998946198703801</v>
      </c>
      <c r="E107" s="27">
        <f t="shared" si="11"/>
        <v>0.9786777082549156</v>
      </c>
      <c r="F107" s="27">
        <f t="shared" si="11"/>
        <v>0.9942304253712948</v>
      </c>
      <c r="G107" s="27" t="s">
        <v>15</v>
      </c>
      <c r="H107" s="27">
        <f t="shared" si="10"/>
        <v>0.9845623300271147</v>
      </c>
    </row>
    <row r="108" spans="1:8" ht="14.25">
      <c r="A108" s="1">
        <v>78</v>
      </c>
      <c r="B108" s="27">
        <f t="shared" si="11"/>
        <v>0.9742823115932069</v>
      </c>
      <c r="C108" s="27">
        <f t="shared" si="11"/>
        <v>0.9762900311349799</v>
      </c>
      <c r="D108" s="27">
        <f t="shared" si="11"/>
        <v>0.9989325202798857</v>
      </c>
      <c r="E108" s="27">
        <f t="shared" si="11"/>
        <v>0.978403807128245</v>
      </c>
      <c r="F108" s="27">
        <f t="shared" si="11"/>
        <v>0.9941557152105028</v>
      </c>
      <c r="G108" s="27" t="s">
        <v>15</v>
      </c>
      <c r="H108" s="27">
        <f>H105*(1-H$26)</f>
        <v>0.9847612837777135</v>
      </c>
    </row>
    <row r="109" spans="1:8" ht="14.25">
      <c r="A109" s="1">
        <v>79</v>
      </c>
      <c r="B109" s="27" t="s">
        <v>15</v>
      </c>
      <c r="C109" s="27" t="s">
        <v>15</v>
      </c>
      <c r="D109" s="27" t="s">
        <v>15</v>
      </c>
      <c r="E109" s="27" t="s">
        <v>15</v>
      </c>
      <c r="F109" s="27" t="s">
        <v>15</v>
      </c>
      <c r="G109" s="27" t="s">
        <v>15</v>
      </c>
      <c r="H109" s="27">
        <f t="shared" si="10"/>
        <v>0.9845623300271147</v>
      </c>
    </row>
    <row r="110" spans="1:8" ht="14.25">
      <c r="A110" s="1">
        <v>80</v>
      </c>
      <c r="B110" s="27" t="s">
        <v>15</v>
      </c>
      <c r="C110" s="27" t="s">
        <v>15</v>
      </c>
      <c r="D110" s="27" t="s">
        <v>15</v>
      </c>
      <c r="E110" s="27" t="s">
        <v>15</v>
      </c>
      <c r="F110" s="27" t="s">
        <v>15</v>
      </c>
      <c r="G110" s="27" t="s">
        <v>15</v>
      </c>
      <c r="H110" s="27">
        <f>H107*(1-H$26)</f>
        <v>0.9843634164716327</v>
      </c>
    </row>
    <row r="111" spans="1:8" ht="14.25">
      <c r="A111" s="1"/>
      <c r="B111" s="34"/>
      <c r="C111" s="34"/>
      <c r="D111" s="34"/>
      <c r="E111" s="4"/>
      <c r="F111" s="4"/>
      <c r="G111" s="34"/>
      <c r="H111" s="34"/>
    </row>
    <row r="112" spans="1:8" s="9" customFormat="1" ht="14.25">
      <c r="A112" s="59" t="s">
        <v>21</v>
      </c>
      <c r="B112" s="51" t="s">
        <v>18</v>
      </c>
      <c r="C112" s="51"/>
      <c r="D112" s="51"/>
      <c r="E112" s="51"/>
      <c r="F112" s="51"/>
      <c r="G112" s="51"/>
      <c r="H112" s="51"/>
    </row>
    <row r="113" spans="1:10" s="21" customFormat="1" ht="14.25">
      <c r="A113" s="59"/>
      <c r="B113" s="41" t="s">
        <v>9</v>
      </c>
      <c r="C113" s="41" t="s">
        <v>10</v>
      </c>
      <c r="D113" s="42" t="s">
        <v>26</v>
      </c>
      <c r="E113" s="41" t="s">
        <v>11</v>
      </c>
      <c r="F113" s="41" t="s">
        <v>27</v>
      </c>
      <c r="G113" s="41" t="s">
        <v>12</v>
      </c>
      <c r="H113" s="41" t="s">
        <v>13</v>
      </c>
      <c r="I113" s="20"/>
      <c r="J113" s="20"/>
    </row>
    <row r="114" spans="1:8" s="4" customFormat="1" ht="14.25">
      <c r="A114" s="39" t="s">
        <v>16</v>
      </c>
      <c r="B114" s="7">
        <f>1-B108</f>
        <v>0.025717688406793116</v>
      </c>
      <c r="C114" s="7">
        <f>1-C108</f>
        <v>0.02370996886502008</v>
      </c>
      <c r="D114" s="7">
        <f>1-D108</f>
        <v>0.0010674797201143393</v>
      </c>
      <c r="E114" s="7">
        <f>1-E108</f>
        <v>0.02159619287175496</v>
      </c>
      <c r="F114" s="7">
        <f>1-F108</f>
        <v>0.005844284789497167</v>
      </c>
      <c r="G114" s="7">
        <f>1-G105</f>
        <v>0.034273072858223896</v>
      </c>
      <c r="H114" s="7">
        <f>1-H110</f>
        <v>0.015636583528367276</v>
      </c>
    </row>
    <row r="115" spans="1:8" s="4" customFormat="1" ht="14.25">
      <c r="A115" s="39" t="s">
        <v>17</v>
      </c>
      <c r="B115" s="8">
        <f aca="true" t="shared" si="12" ref="B115:H115">1/B114</f>
        <v>38.88374352244886</v>
      </c>
      <c r="C115" s="8">
        <f t="shared" si="12"/>
        <v>42.176352305351415</v>
      </c>
      <c r="D115" s="8">
        <f t="shared" si="12"/>
        <v>936.7859465216711</v>
      </c>
      <c r="E115" s="8">
        <f t="shared" si="12"/>
        <v>46.30445773189363</v>
      </c>
      <c r="F115" s="8">
        <f t="shared" si="12"/>
        <v>171.10733580216893</v>
      </c>
      <c r="G115" s="8">
        <f t="shared" si="12"/>
        <v>29.177424625351264</v>
      </c>
      <c r="H115" s="8">
        <f t="shared" si="12"/>
        <v>63.952589015742426</v>
      </c>
    </row>
    <row r="116" spans="1:7" s="4" customFormat="1" ht="14.25">
      <c r="A116" s="33"/>
      <c r="B116" s="34"/>
      <c r="C116" s="34"/>
      <c r="D116" s="34"/>
      <c r="G116" s="34"/>
    </row>
    <row r="117" spans="1:6" ht="14.25">
      <c r="A117" s="4"/>
      <c r="B117" s="4"/>
      <c r="C117" s="19"/>
      <c r="D117" s="19"/>
      <c r="E117" s="5"/>
      <c r="F117" s="5"/>
    </row>
    <row r="118" spans="1:12" ht="14.25">
      <c r="A118" s="57" t="s">
        <v>31</v>
      </c>
      <c r="B118" s="57"/>
      <c r="C118" s="57"/>
      <c r="D118" s="57"/>
      <c r="E118" s="57"/>
      <c r="F118" s="57"/>
      <c r="G118" s="57"/>
      <c r="H118" s="57"/>
      <c r="I118" s="57"/>
      <c r="J118" s="57"/>
      <c r="K118" s="57"/>
      <c r="L118" s="57"/>
    </row>
    <row r="119" spans="1:12" ht="14.25">
      <c r="A119" s="56" t="s">
        <v>1</v>
      </c>
      <c r="B119" s="56"/>
      <c r="C119" s="56"/>
      <c r="D119" s="56"/>
      <c r="E119" s="56"/>
      <c r="F119" s="56"/>
      <c r="G119" s="56"/>
      <c r="H119" s="56"/>
      <c r="I119" s="44"/>
      <c r="J119" s="44"/>
      <c r="K119" s="44"/>
      <c r="L119" s="44"/>
    </row>
    <row r="120" spans="1:12" ht="14.25">
      <c r="A120" s="56" t="s">
        <v>2</v>
      </c>
      <c r="B120" s="56"/>
      <c r="C120" s="56"/>
      <c r="D120" s="56"/>
      <c r="E120" s="56"/>
      <c r="F120" s="56"/>
      <c r="G120" s="56"/>
      <c r="H120" s="56"/>
      <c r="I120" s="44"/>
      <c r="J120" s="44"/>
      <c r="K120" s="44"/>
      <c r="L120" s="44"/>
    </row>
    <row r="121" spans="1:8" ht="14.25">
      <c r="A121" s="47"/>
      <c r="B121" s="47"/>
      <c r="C121" s="48"/>
      <c r="D121" s="48"/>
      <c r="E121" s="47"/>
      <c r="F121" s="47"/>
      <c r="G121" s="47"/>
      <c r="H121" s="47"/>
    </row>
    <row r="122" spans="1:8" ht="14.25">
      <c r="A122" s="49" t="s">
        <v>30</v>
      </c>
      <c r="B122" s="47"/>
      <c r="C122" s="48"/>
      <c r="D122" s="48"/>
      <c r="E122" s="47"/>
      <c r="F122" s="47"/>
      <c r="G122" s="47"/>
      <c r="H122" s="47"/>
    </row>
    <row r="123" spans="1:12" ht="28.5" customHeight="1">
      <c r="A123" s="53" t="s">
        <v>35</v>
      </c>
      <c r="B123" s="53"/>
      <c r="C123" s="53"/>
      <c r="D123" s="53"/>
      <c r="E123" s="53"/>
      <c r="F123" s="53"/>
      <c r="G123" s="53"/>
      <c r="H123" s="53"/>
      <c r="I123" s="45"/>
      <c r="J123" s="45"/>
      <c r="K123" s="45"/>
      <c r="L123" s="45"/>
    </row>
  </sheetData>
  <sheetProtection/>
  <mergeCells count="25">
    <mergeCell ref="A19:H19"/>
    <mergeCell ref="A20:H20"/>
    <mergeCell ref="A119:H119"/>
    <mergeCell ref="A120:H120"/>
    <mergeCell ref="A123:H123"/>
    <mergeCell ref="A118:L118"/>
    <mergeCell ref="A24:A25"/>
    <mergeCell ref="A28:A29"/>
    <mergeCell ref="A112:A113"/>
    <mergeCell ref="A11:I11"/>
    <mergeCell ref="A13:I13"/>
    <mergeCell ref="A14:H14"/>
    <mergeCell ref="A15:G15"/>
    <mergeCell ref="A16:G16"/>
    <mergeCell ref="A18:I18"/>
    <mergeCell ref="B28:H28"/>
    <mergeCell ref="B112:H112"/>
    <mergeCell ref="B24:H24"/>
    <mergeCell ref="A6:L6"/>
    <mergeCell ref="A1:I1"/>
    <mergeCell ref="A3:I3"/>
    <mergeCell ref="A4:H4"/>
    <mergeCell ref="A9:I9"/>
    <mergeCell ref="A22:B22"/>
    <mergeCell ref="A10:I1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2015-01-02T15:20:50Z</dcterms:created>
  <dcterms:modified xsi:type="dcterms:W3CDTF">2023-11-29T19:09:54Z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